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\Desktop\Collaborative ESG CV Funding\"/>
    </mc:Choice>
  </mc:AlternateContent>
  <bookViews>
    <workbookView xWindow="0" yWindow="0" windowWidth="28800" windowHeight="12300"/>
  </bookViews>
  <sheets>
    <sheet name="Instructions" sheetId="3" r:id="rId1"/>
    <sheet name="Salary &amp; Fringe Calculation" sheetId="2" r:id="rId2"/>
    <sheet name="Fee for Service Calculation" sheetId="1" r:id="rId3"/>
    <sheet name="Financial &amp; Rental Asst." sheetId="4" r:id="rId4"/>
    <sheet name="Sheet1" sheetId="5" state="hidden" r:id="rId5"/>
  </sheets>
  <externalReferences>
    <externalReference r:id="rId6"/>
  </externalReferences>
  <definedNames>
    <definedName name="ES">'[1]Fee for Service Calculation'!$U$14:$U$14</definedName>
    <definedName name="Priority">#REF!</definedName>
    <definedName name="Service">'[1]Fee for Service Calculation'!$S$14:$S$18</definedName>
    <definedName name="SO">'[1]Fee for Service Calculation'!$T$14:$T$15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F27" i="1" s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F14" i="1" l="1"/>
  <c r="G14" i="1" s="1"/>
  <c r="C8" i="1" s="1"/>
  <c r="F17" i="4"/>
  <c r="E17" i="4"/>
  <c r="D16" i="4"/>
  <c r="D15" i="4"/>
  <c r="D14" i="4"/>
  <c r="D13" i="4"/>
  <c r="D12" i="4"/>
  <c r="C8" i="4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G27" i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O24" i="1"/>
  <c r="N24" i="1"/>
  <c r="F18" i="1"/>
  <c r="G18" i="1" s="1"/>
  <c r="O23" i="1"/>
  <c r="N23" i="1"/>
  <c r="F17" i="1"/>
  <c r="G17" i="1" s="1"/>
  <c r="O22" i="1"/>
  <c r="N22" i="1"/>
  <c r="F16" i="1"/>
  <c r="G16" i="1" s="1"/>
  <c r="O21" i="1"/>
  <c r="N21" i="1"/>
  <c r="F15" i="1"/>
  <c r="G15" i="1" s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C9" i="1"/>
  <c r="F9" i="1" s="1"/>
  <c r="O21" i="2"/>
  <c r="M21" i="2"/>
  <c r="L21" i="2"/>
  <c r="K21" i="2"/>
  <c r="J21" i="2"/>
  <c r="I21" i="2"/>
  <c r="H21" i="2"/>
  <c r="G21" i="2"/>
  <c r="F21" i="2"/>
  <c r="N21" i="2" s="1"/>
  <c r="O20" i="2"/>
  <c r="M20" i="2"/>
  <c r="L20" i="2"/>
  <c r="K20" i="2"/>
  <c r="J20" i="2"/>
  <c r="I20" i="2"/>
  <c r="H20" i="2"/>
  <c r="G20" i="2"/>
  <c r="F20" i="2"/>
  <c r="N20" i="2" s="1"/>
  <c r="O19" i="2"/>
  <c r="M19" i="2"/>
  <c r="L19" i="2"/>
  <c r="K19" i="2"/>
  <c r="J19" i="2"/>
  <c r="I19" i="2"/>
  <c r="H19" i="2"/>
  <c r="G19" i="2"/>
  <c r="F19" i="2"/>
  <c r="N19" i="2" s="1"/>
  <c r="O18" i="2"/>
  <c r="M18" i="2"/>
  <c r="L18" i="2"/>
  <c r="K18" i="2"/>
  <c r="J18" i="2"/>
  <c r="I18" i="2"/>
  <c r="H18" i="2"/>
  <c r="G18" i="2"/>
  <c r="F18" i="2"/>
  <c r="N18" i="2" s="1"/>
  <c r="O17" i="2"/>
  <c r="M17" i="2"/>
  <c r="L17" i="2"/>
  <c r="K17" i="2"/>
  <c r="J17" i="2"/>
  <c r="I17" i="2"/>
  <c r="H17" i="2"/>
  <c r="G17" i="2"/>
  <c r="F17" i="2"/>
  <c r="N17" i="2" s="1"/>
  <c r="O16" i="2"/>
  <c r="M16" i="2"/>
  <c r="L16" i="2"/>
  <c r="K16" i="2"/>
  <c r="J16" i="2"/>
  <c r="I16" i="2"/>
  <c r="H16" i="2"/>
  <c r="G16" i="2"/>
  <c r="F16" i="2"/>
  <c r="N16" i="2" s="1"/>
  <c r="O15" i="2"/>
  <c r="M15" i="2"/>
  <c r="L15" i="2"/>
  <c r="K15" i="2"/>
  <c r="J15" i="2"/>
  <c r="I15" i="2"/>
  <c r="H15" i="2"/>
  <c r="G15" i="2"/>
  <c r="F15" i="2"/>
  <c r="N15" i="2" s="1"/>
  <c r="O14" i="2"/>
  <c r="M14" i="2"/>
  <c r="L14" i="2"/>
  <c r="K14" i="2"/>
  <c r="J14" i="2"/>
  <c r="I14" i="2"/>
  <c r="H14" i="2"/>
  <c r="G14" i="2"/>
  <c r="F14" i="2"/>
  <c r="N14" i="2" s="1"/>
  <c r="O13" i="2"/>
  <c r="M13" i="2"/>
  <c r="L13" i="2"/>
  <c r="K13" i="2"/>
  <c r="J13" i="2"/>
  <c r="I13" i="2"/>
  <c r="H13" i="2"/>
  <c r="G13" i="2"/>
  <c r="F13" i="2"/>
  <c r="N13" i="2" s="1"/>
  <c r="O12" i="2"/>
  <c r="M12" i="2"/>
  <c r="L12" i="2"/>
  <c r="K12" i="2"/>
  <c r="J12" i="2"/>
  <c r="I12" i="2"/>
  <c r="N12" i="2" s="1"/>
  <c r="H12" i="2"/>
  <c r="G12" i="2"/>
  <c r="F12" i="2"/>
  <c r="O11" i="2"/>
  <c r="M11" i="2"/>
  <c r="L11" i="2"/>
  <c r="K11" i="2"/>
  <c r="J11" i="2"/>
  <c r="I11" i="2"/>
  <c r="H11" i="2"/>
  <c r="G11" i="2"/>
  <c r="F11" i="2"/>
  <c r="N11" i="2" s="1"/>
  <c r="M10" i="2"/>
  <c r="L10" i="2"/>
  <c r="K10" i="2"/>
  <c r="J10" i="2"/>
  <c r="I10" i="2"/>
  <c r="H10" i="2"/>
  <c r="G10" i="2"/>
  <c r="F10" i="2"/>
  <c r="D17" i="4" l="1"/>
  <c r="C6" i="4" s="1"/>
  <c r="C9" i="4" s="1"/>
  <c r="N10" i="2"/>
  <c r="O10" i="2" s="1"/>
  <c r="C11" i="1"/>
  <c r="F8" i="1"/>
  <c r="F11" i="1" s="1"/>
</calcChain>
</file>

<file path=xl/sharedStrings.xml><?xml version="1.0" encoding="utf-8"?>
<sst xmlns="http://schemas.openxmlformats.org/spreadsheetml/2006/main" count="174" uniqueCount="133">
  <si>
    <t>Attachment A</t>
  </si>
  <si>
    <t>Fee for Service per Client Summary</t>
  </si>
  <si>
    <t>Rapid Re-Housing &amp; Homelessness Prevention</t>
  </si>
  <si>
    <t>Street Outreach</t>
  </si>
  <si>
    <t>Total Salary &amp; Fringe per Client</t>
  </si>
  <si>
    <t>Key:</t>
  </si>
  <si>
    <t>Operating Expenses</t>
  </si>
  <si>
    <t>.25 = 15 minutes</t>
  </si>
  <si>
    <t>.50 = 30 minutes</t>
  </si>
  <si>
    <t>Fee for Service Per Client</t>
  </si>
  <si>
    <t>HMIS</t>
  </si>
  <si>
    <t>TOTAL</t>
  </si>
  <si>
    <t>Category</t>
  </si>
  <si>
    <t>Service</t>
  </si>
  <si>
    <t>Title</t>
  </si>
  <si>
    <t>Hrly Rate</t>
  </si>
  <si>
    <t>Hrs./Client</t>
  </si>
  <si>
    <t>Total</t>
  </si>
  <si>
    <t>Rounded</t>
  </si>
  <si>
    <t>Rapid Rehousing</t>
  </si>
  <si>
    <t>Homelessness Prevention</t>
  </si>
  <si>
    <t>**FILL IN ALL YELLOW HIGHLIGHTED CELLS</t>
  </si>
  <si>
    <t>Salary and Fringe Calculation</t>
  </si>
  <si>
    <t>INSTRUCTIONS:</t>
  </si>
  <si>
    <t>1. Ensure all staff positions anticipated to implement the program are listed</t>
  </si>
  <si>
    <t>Program Manager</t>
  </si>
  <si>
    <t>INSTRUCTIONS: Include all applicable Salary and Fringe expenses below per employee</t>
  </si>
  <si>
    <t>--Dropdown list of titles are suggestions.  Please enter titles to fit your organization.</t>
  </si>
  <si>
    <t>Fiscal Administrator</t>
  </si>
  <si>
    <t>Enter Pension %</t>
  </si>
  <si>
    <t>2. Complete Lookup Table for Fringe calculations (rows 36-41, scroll down)</t>
  </si>
  <si>
    <t>Lead Project Manager</t>
  </si>
  <si>
    <t>Payroll Taxes</t>
  </si>
  <si>
    <t>Insurance</t>
  </si>
  <si>
    <t>Fringe Benefits</t>
  </si>
  <si>
    <t>3. Choose Status from dropdown list per employee in column C</t>
  </si>
  <si>
    <t>Case Manager</t>
  </si>
  <si>
    <t>Name</t>
  </si>
  <si>
    <t>Status</t>
  </si>
  <si>
    <t>Hrs./Yr.</t>
  </si>
  <si>
    <t>SALARY</t>
  </si>
  <si>
    <t>FICA</t>
  </si>
  <si>
    <t>UC</t>
  </si>
  <si>
    <t>WC</t>
  </si>
  <si>
    <t>Hospital</t>
  </si>
  <si>
    <t>Dental</t>
  </si>
  <si>
    <t>Disability</t>
  </si>
  <si>
    <t>Vision</t>
  </si>
  <si>
    <t>Pension</t>
  </si>
  <si>
    <t>EMPLOYEE TOTAL</t>
  </si>
  <si>
    <t>4. Enter number of hours worked per year in coloum D</t>
  </si>
  <si>
    <t>Coordinator</t>
  </si>
  <si>
    <t>--An employee will have 1820 hrs/yr if they work 35 hours a week (35 hours x 52 weeks = 1820 hrs/yr)</t>
  </si>
  <si>
    <t>Outreach Specialist</t>
  </si>
  <si>
    <t>5. Enter annual salary per employee in column E</t>
  </si>
  <si>
    <t>Director</t>
  </si>
  <si>
    <t>Fiscal</t>
  </si>
  <si>
    <t>7. Update Workers comp insurance if applicable</t>
  </si>
  <si>
    <t>CFO</t>
  </si>
  <si>
    <t>8. Enter Pension % in cell M8</t>
  </si>
  <si>
    <t>CEO</t>
  </si>
  <si>
    <t>9. Verify all information for accuracy</t>
  </si>
  <si>
    <t>Intake Services</t>
  </si>
  <si>
    <t>10. Enter name and tile of certifying staff responsible for financial data; provide signed copy</t>
  </si>
  <si>
    <t>IT Services</t>
  </si>
  <si>
    <t>--When multiple staff are used under the same title, enter highest compensated salary and fringe per title</t>
  </si>
  <si>
    <t>Name and Title of Certified Personnel</t>
  </si>
  <si>
    <t>Certified Personnel Signature</t>
  </si>
  <si>
    <t>Date</t>
  </si>
  <si>
    <t>Lookup Table (Enter amounts for 12 months)</t>
  </si>
  <si>
    <t>F</t>
  </si>
  <si>
    <t>Family</t>
  </si>
  <si>
    <t>H/W</t>
  </si>
  <si>
    <t>Husband/Wife</t>
  </si>
  <si>
    <t>P/C</t>
  </si>
  <si>
    <t>Parent/Child</t>
  </si>
  <si>
    <t>S</t>
  </si>
  <si>
    <t>Single</t>
  </si>
  <si>
    <t>BO</t>
  </si>
  <si>
    <t>Buyout</t>
  </si>
  <si>
    <t>NA</t>
  </si>
  <si>
    <t>Not applicable</t>
  </si>
  <si>
    <t>ESG CV SERVICES</t>
  </si>
  <si>
    <t>"Yellow" cells require data input</t>
  </si>
  <si>
    <r>
      <rPr>
        <b/>
        <u/>
        <sz val="11"/>
        <color theme="1"/>
        <rFont val="Calibri"/>
        <family val="2"/>
        <scheme val="minor"/>
      </rPr>
      <t>Attachment A-Salary &amp; Fringe Calculation</t>
    </r>
    <r>
      <rPr>
        <b/>
        <sz val="11"/>
        <color theme="1"/>
        <rFont val="Calibri"/>
        <family val="2"/>
        <scheme val="minor"/>
      </rPr>
      <t xml:space="preserve"> tab</t>
    </r>
  </si>
  <si>
    <t xml:space="preserve">  --When multiple staff are used under the same title, enter highest compensated salary and fringe per title</t>
  </si>
  <si>
    <t>4. Enter number of hours worked per year in column D</t>
  </si>
  <si>
    <t>6. Verify Payroll Taxes.  This amount will calculate automatically.</t>
  </si>
  <si>
    <r>
      <t>Fee for Service Calculation</t>
    </r>
    <r>
      <rPr>
        <b/>
        <sz val="11"/>
        <color theme="1"/>
        <rFont val="Calibri"/>
        <family val="2"/>
        <scheme val="minor"/>
      </rPr>
      <t xml:space="preserve"> tab</t>
    </r>
  </si>
  <si>
    <t>1. Complete Salary &amp; Fringe Calculation tab</t>
  </si>
  <si>
    <t>2. Select Category, Service, and Title for each activity</t>
  </si>
  <si>
    <t>--See below for description of each eligible service</t>
  </si>
  <si>
    <t>3. Enter the number of hours per client that it takes to perform the service</t>
  </si>
  <si>
    <t>4. Enter Operating Expenses percentage in cell A7</t>
  </si>
  <si>
    <t>4. Verify all information for accuracy</t>
  </si>
  <si>
    <t>5. Review thoroughly Fee for Service per Client amount for RR/HP &amp; SO (cells C11 &amp; G11)</t>
  </si>
  <si>
    <r>
      <t>Financial &amp; Rental Asst.</t>
    </r>
    <r>
      <rPr>
        <b/>
        <sz val="11"/>
        <color theme="1"/>
        <rFont val="Calibri"/>
        <family val="2"/>
        <scheme val="minor"/>
      </rPr>
      <t xml:space="preserve"> tab</t>
    </r>
  </si>
  <si>
    <t>1. Enter the proposed number of households per category you expect to serve in row 8</t>
  </si>
  <si>
    <t>2. Enter amount of assistance you estimate to spend per category per expense</t>
  </si>
  <si>
    <t>-Average security deposit &amp; monthly rent is around $650</t>
  </si>
  <si>
    <t>-Not all clients will need every type of assistance</t>
  </si>
  <si>
    <t>RR &amp; HP Service</t>
  </si>
  <si>
    <t>Street Outreach Services</t>
  </si>
  <si>
    <t>HMIS Services</t>
  </si>
  <si>
    <t>Rapid Rehousing &amp; Homelessness Prevention</t>
  </si>
  <si>
    <t>Application / Eligibility</t>
  </si>
  <si>
    <t>Engagement</t>
  </si>
  <si>
    <t>HMIS Operating</t>
  </si>
  <si>
    <t>Housing Search and Placement</t>
  </si>
  <si>
    <t>Case Management</t>
  </si>
  <si>
    <t>Client Oversight / Tracking</t>
  </si>
  <si>
    <t>General Management</t>
  </si>
  <si>
    <t>Financial and Rental Assistance</t>
  </si>
  <si>
    <t>Total TFA &amp; Outreach Items Requested:</t>
  </si>
  <si>
    <t>Application Year:</t>
  </si>
  <si>
    <t># of proposed households to be served per category</t>
  </si>
  <si>
    <t>Proposed # of Households Served:</t>
  </si>
  <si>
    <t>Average Amount per Household Served:</t>
  </si>
  <si>
    <t>Program Expenses</t>
  </si>
  <si>
    <t>Total Request</t>
  </si>
  <si>
    <t>Rent, penalties, fees</t>
  </si>
  <si>
    <t>Utility fees</t>
  </si>
  <si>
    <t>Security deposits</t>
  </si>
  <si>
    <t>Utility deposits</t>
  </si>
  <si>
    <t>Moving costs</t>
  </si>
  <si>
    <t>Grand Total</t>
  </si>
  <si>
    <t>ESG CV Services</t>
  </si>
  <si>
    <t>ESG CV Financial and Rental Assistance</t>
  </si>
  <si>
    <t>6. Verify Payroll Taxes.  This amount will caluculate automically.</t>
  </si>
  <si>
    <t>5. Review thoroughly Fee for Service per Client amount for RR/HP</t>
  </si>
  <si>
    <t>Application/Eligibility</t>
  </si>
  <si>
    <t>Housing Search &amp; Placement</t>
  </si>
  <si>
    <t>Client Oversight &amp;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</si>
</sst>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72"/>
      <name val="MS Sans Serif"/>
      <family val="2"/>
    </font>
    <font>
      <sz val="11"/>
      <color rgb="FFFF0000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7CA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</cellStyleXfs>
  <cellXfs count="167">
    <xf numFmtId="0" fontId="0" fillId="0" borderId="0" xfId="0"/>
    <xf numFmtId="0" fontId="0" fillId="2" borderId="0" xfId="0" applyFill="1" applyAlignment="1" applyProtection="1"/>
    <xf numFmtId="0" fontId="0" fillId="2" borderId="0" xfId="0" applyFill="1" applyProtection="1"/>
    <xf numFmtId="0" fontId="7" fillId="2" borderId="2" xfId="0" applyFont="1" applyFill="1" applyBorder="1" applyProtection="1"/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right"/>
    </xf>
    <xf numFmtId="43" fontId="5" fillId="2" borderId="10" xfId="1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>
      <alignment horizontal="right"/>
    </xf>
    <xf numFmtId="0" fontId="7" fillId="2" borderId="6" xfId="0" applyFont="1" applyFill="1" applyBorder="1" applyProtection="1"/>
    <xf numFmtId="43" fontId="12" fillId="2" borderId="12" xfId="1" applyNumberFormat="1" applyFont="1" applyFill="1" applyBorder="1" applyAlignment="1" applyProtection="1">
      <alignment horizontal="center" vertical="center" wrapText="1"/>
    </xf>
    <xf numFmtId="43" fontId="12" fillId="2" borderId="0" xfId="1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/>
    <xf numFmtId="0" fontId="7" fillId="2" borderId="9" xfId="0" applyFont="1" applyFill="1" applyBorder="1" applyProtection="1"/>
    <xf numFmtId="0" fontId="2" fillId="2" borderId="13" xfId="0" applyFont="1" applyFill="1" applyBorder="1" applyAlignment="1" applyProtection="1">
      <alignment horizontal="right"/>
    </xf>
    <xf numFmtId="44" fontId="2" fillId="4" borderId="14" xfId="2" applyFont="1" applyFill="1" applyBorder="1" applyProtection="1"/>
    <xf numFmtId="0" fontId="0" fillId="2" borderId="13" xfId="0" applyFill="1" applyBorder="1" applyAlignment="1" applyProtection="1"/>
    <xf numFmtId="0" fontId="2" fillId="2" borderId="15" xfId="0" applyFont="1" applyFill="1" applyBorder="1" applyAlignment="1" applyProtection="1">
      <alignment horizontal="right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43" fontId="12" fillId="3" borderId="18" xfId="1" applyFont="1" applyFill="1" applyBorder="1" applyAlignment="1" applyProtection="1">
      <alignment vertical="center" wrapText="1"/>
      <protection locked="0"/>
    </xf>
    <xf numFmtId="43" fontId="12" fillId="2" borderId="18" xfId="1" applyFont="1" applyFill="1" applyBorder="1" applyAlignment="1" applyProtection="1">
      <alignment horizontal="center" vertical="center" wrapText="1"/>
    </xf>
    <xf numFmtId="2" fontId="12" fillId="3" borderId="18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19" xfId="1" applyFont="1" applyFill="1" applyBorder="1" applyAlignment="1" applyProtection="1">
      <alignment horizontal="center" vertical="center" wrapText="1"/>
    </xf>
    <xf numFmtId="43" fontId="12" fillId="0" borderId="18" xfId="1" applyFont="1" applyFill="1" applyBorder="1" applyAlignment="1" applyProtection="1">
      <alignment horizontal="center" vertical="center" wrapText="1"/>
    </xf>
    <xf numFmtId="43" fontId="12" fillId="0" borderId="19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0" fillId="6" borderId="0" xfId="0" applyFill="1" applyProtection="1"/>
    <xf numFmtId="164" fontId="0" fillId="2" borderId="0" xfId="2" applyNumberFormat="1" applyFont="1" applyFill="1" applyAlignment="1" applyProtection="1"/>
    <xf numFmtId="164" fontId="0" fillId="2" borderId="0" xfId="2" applyNumberFormat="1" applyFont="1" applyFill="1" applyProtection="1"/>
    <xf numFmtId="0" fontId="0" fillId="5" borderId="0" xfId="0" applyFill="1" applyProtection="1"/>
    <xf numFmtId="0" fontId="13" fillId="5" borderId="0" xfId="0" quotePrefix="1" applyFont="1" applyFill="1" applyProtection="1"/>
    <xf numFmtId="0" fontId="2" fillId="5" borderId="0" xfId="0" applyFont="1" applyFill="1" applyProtection="1"/>
    <xf numFmtId="0" fontId="12" fillId="2" borderId="0" xfId="0" applyFont="1" applyFill="1" applyAlignment="1" applyProtection="1"/>
    <xf numFmtId="0" fontId="0" fillId="5" borderId="0" xfId="0" quotePrefix="1" applyFill="1" applyProtection="1"/>
    <xf numFmtId="164" fontId="14" fillId="2" borderId="0" xfId="2" applyNumberFormat="1" applyFont="1" applyFill="1" applyAlignment="1" applyProtection="1"/>
    <xf numFmtId="164" fontId="15" fillId="7" borderId="24" xfId="2" applyNumberFormat="1" applyFont="1" applyFill="1" applyBorder="1" applyAlignment="1" applyProtection="1">
      <alignment horizontal="center"/>
    </xf>
    <xf numFmtId="9" fontId="14" fillId="3" borderId="18" xfId="3" applyFont="1" applyFill="1" applyBorder="1" applyAlignment="1" applyProtection="1">
      <protection locked="0"/>
    </xf>
    <xf numFmtId="0" fontId="0" fillId="5" borderId="0" xfId="0" applyFill="1" applyAlignment="1" applyProtection="1"/>
    <xf numFmtId="0" fontId="12" fillId="6" borderId="26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/>
    </xf>
    <xf numFmtId="0" fontId="12" fillId="6" borderId="27" xfId="0" applyFont="1" applyFill="1" applyBorder="1" applyAlignment="1" applyProtection="1">
      <alignment horizontal="center" vertical="center"/>
    </xf>
    <xf numFmtId="164" fontId="12" fillId="6" borderId="26" xfId="2" applyNumberFormat="1" applyFont="1" applyFill="1" applyBorder="1" applyAlignment="1" applyProtection="1">
      <alignment horizontal="center" vertical="center"/>
    </xf>
    <xf numFmtId="164" fontId="12" fillId="6" borderId="16" xfId="2" applyNumberFormat="1" applyFont="1" applyFill="1" applyBorder="1" applyAlignment="1" applyProtection="1">
      <alignment horizontal="center" vertical="center"/>
    </xf>
    <xf numFmtId="164" fontId="12" fillId="6" borderId="17" xfId="2" applyNumberFormat="1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1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3" fontId="5" fillId="3" borderId="19" xfId="1" applyFont="1" applyFill="1" applyBorder="1" applyAlignment="1" applyProtection="1">
      <alignment vertical="center" wrapText="1"/>
      <protection locked="0"/>
    </xf>
    <xf numFmtId="43" fontId="5" fillId="2" borderId="19" xfId="1" applyFont="1" applyFill="1" applyBorder="1" applyAlignment="1" applyProtection="1">
      <alignment vertical="center" wrapText="1"/>
    </xf>
    <xf numFmtId="0" fontId="0" fillId="5" borderId="0" xfId="0" applyFont="1" applyFill="1" applyProtection="1"/>
    <xf numFmtId="0" fontId="0" fillId="5" borderId="0" xfId="0" quotePrefix="1" applyFont="1" applyFill="1" applyProtection="1"/>
    <xf numFmtId="0" fontId="2" fillId="9" borderId="0" xfId="0" quotePrefix="1" applyFont="1" applyFill="1" applyAlignment="1" applyProtection="1">
      <alignment horizontal="left" indent="1"/>
    </xf>
    <xf numFmtId="0" fontId="2" fillId="9" borderId="0" xfId="0" applyFont="1" applyFill="1" applyProtection="1"/>
    <xf numFmtId="164" fontId="2" fillId="9" borderId="0" xfId="2" applyNumberFormat="1" applyFont="1" applyFill="1" applyProtection="1"/>
    <xf numFmtId="164" fontId="0" fillId="5" borderId="0" xfId="2" applyNumberFormat="1" applyFont="1" applyFill="1" applyProtection="1"/>
    <xf numFmtId="0" fontId="2" fillId="5" borderId="3" xfId="0" applyFont="1" applyFill="1" applyBorder="1" applyProtection="1"/>
    <xf numFmtId="0" fontId="0" fillId="5" borderId="5" xfId="0" applyFill="1" applyBorder="1" applyProtection="1"/>
    <xf numFmtId="164" fontId="0" fillId="5" borderId="4" xfId="2" applyNumberFormat="1" applyFont="1" applyFill="1" applyBorder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164" fontId="0" fillId="5" borderId="8" xfId="2" applyNumberFormat="1" applyFont="1" applyFill="1" applyBorder="1" applyProtection="1"/>
    <xf numFmtId="164" fontId="5" fillId="3" borderId="18" xfId="2" applyNumberFormat="1" applyFont="1" applyFill="1" applyBorder="1" applyAlignment="1" applyProtection="1">
      <alignment vertical="center" wrapText="1"/>
      <protection locked="0"/>
    </xf>
    <xf numFmtId="164" fontId="5" fillId="3" borderId="11" xfId="2" applyNumberFormat="1" applyFont="1" applyFill="1" applyBorder="1" applyAlignment="1" applyProtection="1">
      <alignment vertical="center" wrapText="1"/>
      <protection locked="0"/>
    </xf>
    <xf numFmtId="0" fontId="0" fillId="5" borderId="13" xfId="0" applyFill="1" applyBorder="1" applyProtection="1"/>
    <xf numFmtId="0" fontId="0" fillId="5" borderId="15" xfId="0" applyFill="1" applyBorder="1" applyProtection="1"/>
    <xf numFmtId="164" fontId="0" fillId="5" borderId="15" xfId="2" applyNumberFormat="1" applyFont="1" applyFill="1" applyBorder="1" applyProtection="1"/>
    <xf numFmtId="164" fontId="0" fillId="5" borderId="14" xfId="2" applyNumberFormat="1" applyFont="1" applyFill="1" applyBorder="1" applyProtection="1"/>
    <xf numFmtId="0" fontId="2" fillId="0" borderId="0" xfId="0" applyFont="1" applyFill="1" applyProtection="1"/>
    <xf numFmtId="0" fontId="0" fillId="0" borderId="0" xfId="0" applyFill="1" applyProtection="1"/>
    <xf numFmtId="164" fontId="0" fillId="0" borderId="0" xfId="2" applyNumberFormat="1" applyFont="1" applyFill="1" applyProtection="1"/>
    <xf numFmtId="0" fontId="2" fillId="3" borderId="0" xfId="0" applyFont="1" applyFill="1" applyProtection="1"/>
    <xf numFmtId="0" fontId="0" fillId="0" borderId="0" xfId="0" quotePrefix="1" applyFill="1" applyProtection="1"/>
    <xf numFmtId="0" fontId="0" fillId="0" borderId="0" xfId="0" quotePrefix="1" applyFont="1" applyFill="1" applyAlignment="1" applyProtection="1">
      <alignment horizontal="left" indent="1"/>
    </xf>
    <xf numFmtId="0" fontId="0" fillId="0" borderId="0" xfId="0" quotePrefix="1" applyFont="1" applyFill="1" applyAlignment="1" applyProtection="1">
      <alignment horizontal="left"/>
    </xf>
    <xf numFmtId="0" fontId="17" fillId="0" borderId="0" xfId="0" applyFont="1" applyFill="1" applyProtection="1"/>
    <xf numFmtId="0" fontId="0" fillId="0" borderId="0" xfId="0" applyFill="1"/>
    <xf numFmtId="0" fontId="0" fillId="0" borderId="0" xfId="0" applyFill="1" applyAlignment="1" applyProtection="1"/>
    <xf numFmtId="0" fontId="13" fillId="6" borderId="0" xfId="0" applyFont="1" applyFill="1" applyProtection="1"/>
    <xf numFmtId="0" fontId="2" fillId="6" borderId="0" xfId="0" applyFont="1" applyFill="1" applyProtection="1"/>
    <xf numFmtId="0" fontId="0" fillId="6" borderId="0" xfId="0" quotePrefix="1" applyFill="1" applyProtection="1"/>
    <xf numFmtId="0" fontId="0" fillId="6" borderId="0" xfId="0" applyFill="1" applyBorder="1" applyProtection="1"/>
    <xf numFmtId="0" fontId="18" fillId="2" borderId="0" xfId="0" applyFont="1" applyFill="1" applyProtection="1"/>
    <xf numFmtId="0" fontId="0" fillId="6" borderId="0" xfId="0" applyFill="1" applyAlignment="1" applyProtection="1">
      <alignment wrapText="1"/>
    </xf>
    <xf numFmtId="0" fontId="21" fillId="2" borderId="0" xfId="0" applyFont="1" applyFill="1" applyProtection="1"/>
    <xf numFmtId="0" fontId="0" fillId="6" borderId="0" xfId="0" applyFill="1"/>
    <xf numFmtId="0" fontId="18" fillId="10" borderId="11" xfId="0" applyFont="1" applyFill="1" applyBorder="1" applyProtection="1"/>
    <xf numFmtId="0" fontId="0" fillId="6" borderId="0" xfId="0" applyFill="1" applyAlignment="1" applyProtection="1"/>
    <xf numFmtId="0" fontId="0" fillId="11" borderId="31" xfId="0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center"/>
      <protection locked="0"/>
    </xf>
    <xf numFmtId="0" fontId="13" fillId="6" borderId="0" xfId="0" quotePrefix="1" applyFont="1" applyFill="1" applyProtection="1"/>
    <xf numFmtId="0" fontId="22" fillId="2" borderId="0" xfId="0" applyFont="1" applyFill="1" applyProtection="1"/>
    <xf numFmtId="0" fontId="23" fillId="12" borderId="32" xfId="0" applyFont="1" applyFill="1" applyBorder="1" applyAlignment="1" applyProtection="1">
      <alignment vertical="center"/>
    </xf>
    <xf numFmtId="0" fontId="23" fillId="2" borderId="5" xfId="0" applyFont="1" applyFill="1" applyBorder="1" applyAlignment="1" applyProtection="1">
      <alignment vertical="center"/>
    </xf>
    <xf numFmtId="0" fontId="23" fillId="12" borderId="2" xfId="0" applyFont="1" applyFill="1" applyBorder="1" applyAlignment="1" applyProtection="1">
      <alignment horizontal="center" vertical="center" wrapText="1"/>
    </xf>
    <xf numFmtId="0" fontId="24" fillId="12" borderId="2" xfId="0" applyFont="1" applyFill="1" applyBorder="1" applyAlignment="1" applyProtection="1">
      <alignment horizontal="center" vertical="center" wrapText="1"/>
    </xf>
    <xf numFmtId="0" fontId="22" fillId="6" borderId="0" xfId="0" applyFont="1" applyFill="1" applyProtection="1"/>
    <xf numFmtId="0" fontId="22" fillId="0" borderId="0" xfId="0" applyFont="1" applyProtection="1"/>
    <xf numFmtId="0" fontId="25" fillId="0" borderId="33" xfId="0" applyNumberFormat="1" applyFont="1" applyFill="1" applyBorder="1" applyAlignment="1" applyProtection="1">
      <alignment horizontal="left" indent="3"/>
    </xf>
    <xf numFmtId="0" fontId="25" fillId="2" borderId="0" xfId="0" applyNumberFormat="1" applyFont="1" applyFill="1" applyBorder="1" applyAlignment="1" applyProtection="1">
      <alignment horizontal="left" indent="3"/>
    </xf>
    <xf numFmtId="44" fontId="25" fillId="0" borderId="29" xfId="2" applyNumberFormat="1" applyFont="1" applyBorder="1" applyProtection="1"/>
    <xf numFmtId="44" fontId="25" fillId="11" borderId="11" xfId="2" applyNumberFormat="1" applyFont="1" applyFill="1" applyBorder="1" applyProtection="1">
      <protection locked="0"/>
    </xf>
    <xf numFmtId="0" fontId="25" fillId="2" borderId="0" xfId="0" applyFont="1" applyFill="1" applyProtection="1"/>
    <xf numFmtId="44" fontId="25" fillId="2" borderId="0" xfId="0" applyNumberFormat="1" applyFont="1" applyFill="1" applyBorder="1" applyAlignment="1" applyProtection="1"/>
    <xf numFmtId="44" fontId="25" fillId="6" borderId="0" xfId="0" applyNumberFormat="1" applyFont="1" applyFill="1" applyBorder="1" applyAlignment="1" applyProtection="1"/>
    <xf numFmtId="44" fontId="25" fillId="6" borderId="0" xfId="4" applyNumberFormat="1" applyFont="1" applyFill="1" applyBorder="1" applyProtection="1"/>
    <xf numFmtId="9" fontId="25" fillId="6" borderId="0" xfId="0" applyNumberFormat="1" applyFont="1" applyFill="1" applyBorder="1" applyAlignment="1" applyProtection="1"/>
    <xf numFmtId="43" fontId="0" fillId="6" borderId="0" xfId="1" applyFont="1" applyFill="1" applyBorder="1" applyProtection="1"/>
    <xf numFmtId="0" fontId="26" fillId="6" borderId="0" xfId="5" applyFill="1" applyBorder="1" applyProtection="1"/>
    <xf numFmtId="9" fontId="0" fillId="6" borderId="0" xfId="3" applyFont="1" applyFill="1" applyBorder="1" applyProtection="1"/>
    <xf numFmtId="0" fontId="0" fillId="2" borderId="0" xfId="0" applyFill="1" applyBorder="1" applyProtection="1"/>
    <xf numFmtId="0" fontId="0" fillId="0" borderId="0" xfId="0" applyProtection="1"/>
    <xf numFmtId="0" fontId="26" fillId="6" borderId="0" xfId="6" applyFill="1" applyBorder="1" applyProtection="1"/>
    <xf numFmtId="0" fontId="26" fillId="6" borderId="0" xfId="7" applyFill="1" applyBorder="1" applyProtection="1"/>
    <xf numFmtId="43" fontId="27" fillId="2" borderId="0" xfId="1" applyFont="1" applyFill="1" applyProtection="1"/>
    <xf numFmtId="0" fontId="28" fillId="2" borderId="9" xfId="0" applyFont="1" applyFill="1" applyBorder="1" applyProtection="1"/>
    <xf numFmtId="0" fontId="28" fillId="2" borderId="15" xfId="0" applyFont="1" applyFill="1" applyBorder="1" applyProtection="1"/>
    <xf numFmtId="44" fontId="29" fillId="0" borderId="34" xfId="0" applyNumberFormat="1" applyFont="1" applyBorder="1" applyProtection="1"/>
    <xf numFmtId="44" fontId="29" fillId="0" borderId="35" xfId="0" applyNumberFormat="1" applyFont="1" applyBorder="1" applyProtection="1"/>
    <xf numFmtId="0" fontId="29" fillId="2" borderId="0" xfId="0" applyFont="1" applyFill="1" applyProtection="1"/>
    <xf numFmtId="0" fontId="29" fillId="6" borderId="0" xfId="0" applyFont="1" applyFill="1" applyProtection="1"/>
    <xf numFmtId="0" fontId="29" fillId="0" borderId="0" xfId="0" applyFont="1" applyProtection="1"/>
    <xf numFmtId="44" fontId="0" fillId="6" borderId="0" xfId="0" applyNumberFormat="1" applyFill="1" applyProtection="1"/>
    <xf numFmtId="43" fontId="0" fillId="6" borderId="0" xfId="1" applyFont="1" applyFill="1" applyProtection="1"/>
    <xf numFmtId="9" fontId="0" fillId="6" borderId="0" xfId="3" applyFont="1" applyFill="1" applyProtection="1"/>
    <xf numFmtId="0" fontId="30" fillId="2" borderId="2" xfId="0" applyFont="1" applyFill="1" applyBorder="1" applyProtection="1"/>
    <xf numFmtId="164" fontId="16" fillId="3" borderId="0" xfId="2" applyNumberFormat="1" applyFont="1" applyFill="1" applyAlignment="1" applyProtection="1">
      <alignment horizontal="left" indent="1"/>
      <protection locked="0"/>
    </xf>
    <xf numFmtId="164" fontId="16" fillId="3" borderId="28" xfId="2" applyNumberFormat="1" applyFont="1" applyFill="1" applyBorder="1" applyAlignment="1" applyProtection="1">
      <alignment horizontal="left" indent="1"/>
      <protection locked="0"/>
    </xf>
    <xf numFmtId="14" fontId="0" fillId="3" borderId="0" xfId="2" applyNumberFormat="1" applyFont="1" applyFill="1" applyAlignment="1" applyProtection="1">
      <alignment horizontal="left"/>
      <protection locked="0"/>
    </xf>
    <xf numFmtId="14" fontId="0" fillId="3" borderId="28" xfId="2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64" fontId="14" fillId="4" borderId="22" xfId="2" applyNumberFormat="1" applyFont="1" applyFill="1" applyBorder="1" applyAlignment="1" applyProtection="1">
      <alignment horizontal="center"/>
    </xf>
    <xf numFmtId="164" fontId="14" fillId="4" borderId="23" xfId="2" applyNumberFormat="1" applyFont="1" applyFill="1" applyBorder="1" applyAlignment="1" applyProtection="1">
      <alignment horizontal="center"/>
    </xf>
    <xf numFmtId="164" fontId="14" fillId="8" borderId="22" xfId="2" applyNumberFormat="1" applyFont="1" applyFill="1" applyBorder="1" applyAlignment="1" applyProtection="1">
      <alignment horizontal="center"/>
    </xf>
    <xf numFmtId="164" fontId="14" fillId="8" borderId="25" xfId="2" applyNumberFormat="1" applyFont="1" applyFill="1" applyBorder="1" applyAlignment="1" applyProtection="1">
      <alignment horizontal="center"/>
    </xf>
    <xf numFmtId="164" fontId="14" fillId="8" borderId="23" xfId="2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43" fontId="5" fillId="2" borderId="11" xfId="1" applyNumberFormat="1" applyFont="1" applyFill="1" applyBorder="1" applyAlignment="1" applyProtection="1">
      <alignment horizontal="center" vertical="center" wrapText="1"/>
    </xf>
    <xf numFmtId="43" fontId="5" fillId="2" borderId="10" xfId="1" applyNumberFormat="1" applyFont="1" applyFill="1" applyBorder="1" applyAlignment="1" applyProtection="1">
      <alignment horizontal="center" vertical="center" wrapText="1"/>
    </xf>
    <xf numFmtId="44" fontId="2" fillId="4" borderId="15" xfId="2" applyFont="1" applyFill="1" applyBorder="1" applyAlignment="1" applyProtection="1">
      <alignment horizontal="center"/>
    </xf>
    <xf numFmtId="44" fontId="2" fillId="4" borderId="14" xfId="2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9" fontId="3" fillId="2" borderId="6" xfId="3" applyFont="1" applyFill="1" applyBorder="1" applyAlignment="1" applyProtection="1">
      <alignment horizontal="center" vertical="center"/>
      <protection locked="0"/>
    </xf>
    <xf numFmtId="9" fontId="3" fillId="2" borderId="9" xfId="3" applyFont="1" applyFill="1" applyBorder="1" applyAlignment="1" applyProtection="1">
      <alignment horizontal="center" vertical="center"/>
      <protection locked="0"/>
    </xf>
    <xf numFmtId="1" fontId="18" fillId="0" borderId="22" xfId="1" applyNumberFormat="1" applyFont="1" applyFill="1" applyBorder="1" applyAlignment="1" applyProtection="1">
      <alignment horizontal="center"/>
    </xf>
    <xf numFmtId="1" fontId="18" fillId="0" borderId="30" xfId="1" applyNumberFormat="1" applyFont="1" applyFill="1" applyBorder="1" applyAlignment="1" applyProtection="1">
      <alignment horizontal="center"/>
    </xf>
    <xf numFmtId="7" fontId="18" fillId="0" borderId="22" xfId="0" applyNumberFormat="1" applyFont="1" applyFill="1" applyBorder="1" applyAlignment="1" applyProtection="1">
      <alignment horizontal="center"/>
    </xf>
    <xf numFmtId="7" fontId="18" fillId="0" borderId="23" xfId="0" applyNumberFormat="1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/>
    </xf>
    <xf numFmtId="164" fontId="18" fillId="0" borderId="22" xfId="2" applyNumberFormat="1" applyFont="1" applyFill="1" applyBorder="1" applyAlignment="1" applyProtection="1">
      <alignment horizontal="center"/>
    </xf>
    <xf numFmtId="164" fontId="18" fillId="0" borderId="23" xfId="2" applyNumberFormat="1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8" fillId="0" borderId="3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</cellXfs>
  <cellStyles count="8">
    <cellStyle name="Comma" xfId="1" builtinId="3"/>
    <cellStyle name="Currency" xfId="2" builtinId="4"/>
    <cellStyle name="Currency 2" xfId="4"/>
    <cellStyle name="Normal" xfId="0" builtinId="0"/>
    <cellStyle name="Normal_Consortium Detail" xfId="7"/>
    <cellStyle name="Normal_Detail" xfId="5"/>
    <cellStyle name="Normal_Sheet2_1" xfId="6"/>
    <cellStyle name="Percent" xfId="3" builtinId="5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66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66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66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66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13</xdr:row>
      <xdr:rowOff>104775</xdr:rowOff>
    </xdr:from>
    <xdr:to>
      <xdr:col>8</xdr:col>
      <xdr:colOff>400050</xdr:colOff>
      <xdr:row>69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2762250"/>
          <a:ext cx="5791200" cy="10791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377905</xdr:colOff>
      <xdr:row>12</xdr:row>
      <xdr:rowOff>97105</xdr:rowOff>
    </xdr:from>
    <xdr:to>
      <xdr:col>12</xdr:col>
      <xdr:colOff>1025605</xdr:colOff>
      <xdr:row>37</xdr:row>
      <xdr:rowOff>6803</xdr:rowOff>
    </xdr:to>
    <xdr:grpSp>
      <xdr:nvGrpSpPr>
        <xdr:cNvPr id="5" name="Group 4"/>
        <xdr:cNvGrpSpPr/>
      </xdr:nvGrpSpPr>
      <xdr:grpSpPr>
        <a:xfrm>
          <a:off x="10471931" y="2534021"/>
          <a:ext cx="5806044" cy="4597977"/>
          <a:chOff x="10471931" y="2534021"/>
          <a:chExt cx="5806044" cy="4597977"/>
        </a:xfrm>
      </xdr:grpSpPr>
      <xdr:pic>
        <xdr:nvPicPr>
          <xdr:cNvPr id="3" name="Picture 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6502"/>
          <a:stretch/>
        </xdr:blipFill>
        <xdr:spPr bwMode="auto">
          <a:xfrm>
            <a:off x="10471931" y="2534021"/>
            <a:ext cx="5806044" cy="459797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Rectangle 3"/>
          <xdr:cNvSpPr/>
        </xdr:nvSpPr>
        <xdr:spPr>
          <a:xfrm>
            <a:off x="14447443" y="6254585"/>
            <a:ext cx="581025" cy="333004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/Downloads/Attachment%20A-Fee%20for%20Serv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alary &amp; Fringe Calculation"/>
      <sheetName val="Fee for Service Calculation"/>
      <sheetName val="Financial &amp; Rental Asst."/>
      <sheetName val="Attachment A-Project Fees"/>
    </sheetNames>
    <sheetDataSet>
      <sheetData sheetId="0"/>
      <sheetData sheetId="1">
        <row r="1">
          <cell r="A1"/>
        </row>
        <row r="10">
          <cell r="A10"/>
          <cell r="B10"/>
        </row>
        <row r="11">
          <cell r="A11"/>
          <cell r="B11"/>
        </row>
        <row r="12">
          <cell r="A12"/>
          <cell r="B12"/>
        </row>
        <row r="13">
          <cell r="A13"/>
          <cell r="B13"/>
        </row>
        <row r="14">
          <cell r="A14"/>
          <cell r="B14"/>
        </row>
        <row r="15">
          <cell r="A15"/>
          <cell r="B15"/>
        </row>
        <row r="16">
          <cell r="A16"/>
          <cell r="B16"/>
        </row>
        <row r="17">
          <cell r="A17"/>
          <cell r="B17"/>
        </row>
        <row r="18">
          <cell r="A18"/>
          <cell r="B18"/>
        </row>
        <row r="19">
          <cell r="A19"/>
          <cell r="B19"/>
        </row>
        <row r="20">
          <cell r="A20"/>
          <cell r="B20"/>
        </row>
        <row r="21">
          <cell r="A21"/>
          <cell r="B21"/>
        </row>
      </sheetData>
      <sheetData sheetId="2">
        <row r="8">
          <cell r="C8">
            <v>0</v>
          </cell>
        </row>
        <row r="14">
          <cell r="S14" t="str">
            <v>Application / Eligibility</v>
          </cell>
          <cell r="T14" t="str">
            <v>Engagement</v>
          </cell>
          <cell r="U14" t="str">
            <v>HMIS Operating</v>
          </cell>
        </row>
        <row r="15">
          <cell r="S15" t="str">
            <v>Housing Search and Placement</v>
          </cell>
          <cell r="T15" t="str">
            <v>Case Management</v>
          </cell>
        </row>
        <row r="16">
          <cell r="S16" t="str">
            <v>Case Management</v>
          </cell>
        </row>
        <row r="17">
          <cell r="S17" t="str">
            <v>Client Oversight / Tracking</v>
          </cell>
        </row>
        <row r="18">
          <cell r="S18" t="str">
            <v>General Management</v>
          </cell>
        </row>
      </sheetData>
      <sheetData sheetId="3"/>
      <sheetData sheetId="4">
        <row r="28">
          <cell r="G28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9:O21" totalsRowShown="0" headerRowDxfId="31" dataDxfId="29" headerRowBorderDxfId="30" tableBorderDxfId="28" totalsRowBorderDxfId="27" headerRowCellStyle="Currency" dataCellStyle="Currency">
  <autoFilter ref="A9:O21"/>
  <tableColumns count="15">
    <tableColumn id="1" name="Title" dataDxfId="26"/>
    <tableColumn id="2" name="Name" dataDxfId="25"/>
    <tableColumn id="3" name="Status" dataDxfId="24"/>
    <tableColumn id="4" name="Hrs./Yr." dataDxfId="23"/>
    <tableColumn id="5" name="SALARY" dataDxfId="22" dataCellStyle="Comma"/>
    <tableColumn id="6" name="FICA" dataDxfId="21" dataCellStyle="Comma">
      <calculatedColumnFormula>SUM(E10*0.0765)</calculatedColumnFormula>
    </tableColumn>
    <tableColumn id="7" name="UC" dataDxfId="20" dataCellStyle="Comma">
      <calculatedColumnFormula>IF(E10&gt;10000,10000*0.099793,E10*0.099793)</calculatedColumnFormula>
    </tableColumn>
    <tableColumn id="8" name="WC" dataDxfId="19" dataCellStyle="Comma">
      <calculatedColumnFormula>(Table2[[#This Row],[SALARY]]/100*0.3)</calculatedColumnFormula>
    </tableColumn>
    <tableColumn id="9" name="Hospital" dataDxfId="18" dataCellStyle="Comma">
      <calculatedColumnFormula>SUMIF($A$36:$A$41,$C10,C$36:C$41)</calculatedColumnFormula>
    </tableColumn>
    <tableColumn id="10" name="Dental" dataDxfId="17" dataCellStyle="Comma">
      <calculatedColumnFormula>SUMIF($A$36:$A$41,$C10,D$36:D$41)</calculatedColumnFormula>
    </tableColumn>
    <tableColumn id="11" name="Disability" dataDxfId="16" dataCellStyle="Comma">
      <calculatedColumnFormula>SUMIF($A$36:$A$41,$C10,E$36:E$41)</calculatedColumnFormula>
    </tableColumn>
    <tableColumn id="12" name="Vision" dataDxfId="15" dataCellStyle="Comma">
      <calculatedColumnFormula>SUMIF($A$36:$A$41,$C10,F$36:F$41)</calculatedColumnFormula>
    </tableColumn>
    <tableColumn id="13" name="Pension" dataDxfId="14" dataCellStyle="Comma">
      <calculatedColumnFormula>Table2[[#This Row],[SALARY]]*$M$8</calculatedColumnFormula>
    </tableColumn>
    <tableColumn id="14" name="EMPLOYEE TOTAL" dataDxfId="13" dataCellStyle="Comma">
      <calculatedColumnFormula>SUM(Table2[[#This Row],[SALARY]:[Pension]])</calculatedColumnFormula>
    </tableColumn>
    <tableColumn id="15" name="Hrly Rate" dataDxfId="12" dataCellStyle="Comma">
      <calculatedColumnFormula>IF(ISNUMBER(Table2[[#This Row],[Hrs./Yr.]]),N10/D10,"")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3:G48" totalsRowShown="0" headerRowDxfId="11" dataDxfId="9" headerRowBorderDxfId="10" tableBorderDxfId="8" totalsRowBorderDxfId="7" dataCellStyle="Comma">
  <autoFilter ref="A13:G48"/>
  <tableColumns count="7">
    <tableColumn id="7" name="Category" dataDxfId="6" dataCellStyle="Comma"/>
    <tableColumn id="8" name="Service" dataDxfId="5" dataCellStyle="Comma"/>
    <tableColumn id="9" name="Title" dataDxfId="4" dataCellStyle="Comma"/>
    <tableColumn id="3" name="Hrly Rate" dataDxfId="0" dataCellStyle="Comma">
      <calculatedColumnFormula>SUMIF(Table2[Title],Table14[[#This Row],[Title]],'Salary &amp; Fringe Calculation'!O10)</calculatedColumnFormula>
    </tableColumn>
    <tableColumn id="4" name="Hrs./Client" dataDxfId="3" dataCellStyle="Comma"/>
    <tableColumn id="6" name="Total" dataDxfId="2" dataCellStyle="Comma">
      <calculatedColumnFormula>Table14[[#This Row],[Hrly Rate]]*Table14[[#This Row],[Hrs./Client]]</calculatedColumnFormula>
    </tableColumn>
    <tableColumn id="5" name="Rounded" dataDxfId="1" dataCellStyle="Comma">
      <calculatedColumnFormula>MROUND(Table14[[#This Row],[Total]],10)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/>
  </sheetViews>
  <sheetFormatPr defaultRowHeight="15" x14ac:dyDescent="0.25"/>
  <cols>
    <col min="1" max="16384" width="9.140625" style="81"/>
  </cols>
  <sheetData>
    <row r="1" spans="1:15" s="74" customFormat="1" x14ac:dyDescent="0.25">
      <c r="A1" s="73" t="s">
        <v>23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74" customFormat="1" x14ac:dyDescent="0.25">
      <c r="A2" s="73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74" customFormat="1" x14ac:dyDescent="0.25">
      <c r="A3" s="76"/>
      <c r="B3" s="74" t="s">
        <v>83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74" customFormat="1" x14ac:dyDescent="0.25">
      <c r="A4" s="73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4" customFormat="1" x14ac:dyDescent="0.25">
      <c r="A5" s="73" t="s">
        <v>84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74" customFormat="1" x14ac:dyDescent="0.25">
      <c r="A6" s="77" t="s">
        <v>24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s="74" customFormat="1" x14ac:dyDescent="0.25">
      <c r="A7" s="78" t="s">
        <v>27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74" customFormat="1" x14ac:dyDescent="0.25">
      <c r="A8" s="77" t="s">
        <v>85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s="74" customFormat="1" x14ac:dyDescent="0.25">
      <c r="A9" s="79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s="74" customFormat="1" x14ac:dyDescent="0.25">
      <c r="A10" s="79" t="s">
        <v>35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s="74" customFormat="1" x14ac:dyDescent="0.25">
      <c r="A11" s="77" t="s">
        <v>86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s="74" customFormat="1" x14ac:dyDescent="0.25">
      <c r="A12" s="77" t="s">
        <v>52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74" customFormat="1" x14ac:dyDescent="0.25">
      <c r="A13" s="77" t="s">
        <v>54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s="74" customFormat="1" x14ac:dyDescent="0.25">
      <c r="A14" s="77" t="s">
        <v>87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s="74" customFormat="1" x14ac:dyDescent="0.25">
      <c r="A15" s="77" t="s">
        <v>57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s="74" customFormat="1" x14ac:dyDescent="0.25">
      <c r="A16" s="77" t="s">
        <v>59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s="74" customFormat="1" x14ac:dyDescent="0.25">
      <c r="A17" s="77" t="s">
        <v>61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s="74" customFormat="1" x14ac:dyDescent="0.25">
      <c r="A18" s="77" t="s">
        <v>63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20" spans="1:15" x14ac:dyDescent="0.25">
      <c r="A20" s="80" t="s">
        <v>88</v>
      </c>
    </row>
    <row r="21" spans="1:15" x14ac:dyDescent="0.25">
      <c r="A21" s="77" t="s">
        <v>89</v>
      </c>
    </row>
    <row r="22" spans="1:15" x14ac:dyDescent="0.25">
      <c r="A22" s="77" t="s">
        <v>90</v>
      </c>
    </row>
    <row r="23" spans="1:15" x14ac:dyDescent="0.25">
      <c r="A23" s="77" t="s">
        <v>91</v>
      </c>
    </row>
    <row r="24" spans="1:15" x14ac:dyDescent="0.25">
      <c r="A24" s="77" t="s">
        <v>92</v>
      </c>
    </row>
    <row r="25" spans="1:15" x14ac:dyDescent="0.25">
      <c r="A25" s="77" t="s">
        <v>93</v>
      </c>
    </row>
    <row r="26" spans="1:15" x14ac:dyDescent="0.25">
      <c r="A26" s="77" t="s">
        <v>94</v>
      </c>
    </row>
    <row r="27" spans="1:15" x14ac:dyDescent="0.25">
      <c r="A27" s="77" t="s">
        <v>129</v>
      </c>
    </row>
    <row r="28" spans="1:15" x14ac:dyDescent="0.25">
      <c r="A28" s="77"/>
    </row>
    <row r="29" spans="1:15" x14ac:dyDescent="0.25">
      <c r="A29" s="80" t="s">
        <v>96</v>
      </c>
    </row>
    <row r="30" spans="1:15" x14ac:dyDescent="0.25">
      <c r="A30" s="81" t="s">
        <v>97</v>
      </c>
    </row>
    <row r="31" spans="1:15" x14ac:dyDescent="0.25">
      <c r="A31" s="82" t="s">
        <v>98</v>
      </c>
    </row>
    <row r="32" spans="1:15" x14ac:dyDescent="0.25">
      <c r="A32" s="77" t="s">
        <v>99</v>
      </c>
    </row>
    <row r="33" spans="1:1" x14ac:dyDescent="0.25">
      <c r="A33" s="77" t="s">
        <v>100</v>
      </c>
    </row>
    <row r="34" spans="1:1" ht="14.25" customHeight="1" x14ac:dyDescent="0.25"/>
    <row r="35" spans="1:1" x14ac:dyDescent="0.25">
      <c r="A35" s="80"/>
    </row>
    <row r="36" spans="1:1" x14ac:dyDescent="0.25">
      <c r="A36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74" zoomScaleNormal="74" workbookViewId="0">
      <selection activeCell="A10" sqref="A10"/>
    </sheetView>
  </sheetViews>
  <sheetFormatPr defaultColWidth="0" defaultRowHeight="15" zeroHeight="1" x14ac:dyDescent="0.25"/>
  <cols>
    <col min="1" max="1" width="28.7109375" style="34" customWidth="1"/>
    <col min="2" max="2" width="20.7109375" style="34" customWidth="1"/>
    <col min="3" max="3" width="10.85546875" style="34" bestFit="1" customWidth="1"/>
    <col min="4" max="4" width="12.7109375" style="34" customWidth="1"/>
    <col min="5" max="13" width="15.7109375" style="59" customWidth="1"/>
    <col min="14" max="14" width="22.28515625" style="59" bestFit="1" customWidth="1"/>
    <col min="15" max="15" width="13.5703125" style="59" bestFit="1" customWidth="1"/>
    <col min="16" max="16" width="8.42578125" style="34" customWidth="1"/>
    <col min="17" max="17" width="5.7109375" style="34" customWidth="1"/>
    <col min="18" max="18" width="14" style="34" customWidth="1"/>
    <col min="19" max="34" width="9.140625" style="34" customWidth="1"/>
    <col min="35" max="35" width="0" style="34" hidden="1" customWidth="1"/>
    <col min="36" max="16384" width="9.140625" style="34" hidden="1"/>
  </cols>
  <sheetData>
    <row r="1" spans="1:35" x14ac:dyDescent="0.25">
      <c r="A1" s="1"/>
      <c r="B1" s="1"/>
      <c r="C1" s="1"/>
      <c r="D1" s="1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</row>
    <row r="2" spans="1:35" ht="20.25" x14ac:dyDescent="0.3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Q2" s="35" t="s">
        <v>21</v>
      </c>
    </row>
    <row r="3" spans="1:35" x14ac:dyDescent="0.25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35" ht="15.75" thickBot="1" x14ac:dyDescent="0.3">
      <c r="A4" s="137" t="s">
        <v>22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Q4" s="36" t="s">
        <v>23</v>
      </c>
    </row>
    <row r="5" spans="1:35" ht="15.75" thickTop="1" x14ac:dyDescent="0.25">
      <c r="A5" s="1"/>
      <c r="B5" s="1"/>
      <c r="C5" s="1"/>
      <c r="D5" s="1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Q5" s="34" t="s">
        <v>24</v>
      </c>
      <c r="AI5" s="34" t="s">
        <v>25</v>
      </c>
    </row>
    <row r="6" spans="1:35" x14ac:dyDescent="0.25">
      <c r="A6" s="37" t="s">
        <v>26</v>
      </c>
      <c r="B6" s="1"/>
      <c r="C6" s="1"/>
      <c r="D6" s="1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Q6" s="38" t="s">
        <v>27</v>
      </c>
      <c r="AI6" s="34" t="s">
        <v>28</v>
      </c>
    </row>
    <row r="7" spans="1:35" x14ac:dyDescent="0.25">
      <c r="A7" s="2"/>
      <c r="B7" s="2"/>
      <c r="C7" s="2"/>
      <c r="D7" s="2"/>
      <c r="E7" s="33"/>
      <c r="F7" s="33"/>
      <c r="G7" s="33"/>
      <c r="H7" s="33"/>
      <c r="I7" s="33"/>
      <c r="J7" s="33"/>
      <c r="K7" s="33"/>
      <c r="L7" s="33"/>
      <c r="M7" s="33" t="s">
        <v>29</v>
      </c>
      <c r="N7" s="33"/>
      <c r="O7" s="33"/>
      <c r="Q7" s="34" t="s">
        <v>30</v>
      </c>
      <c r="AI7" s="34" t="s">
        <v>31</v>
      </c>
    </row>
    <row r="8" spans="1:35" ht="15.75" thickBot="1" x14ac:dyDescent="0.3">
      <c r="A8" s="2"/>
      <c r="B8" s="2"/>
      <c r="C8" s="2"/>
      <c r="D8" s="2"/>
      <c r="E8" s="39"/>
      <c r="F8" s="138" t="s">
        <v>32</v>
      </c>
      <c r="G8" s="139"/>
      <c r="H8" s="40" t="s">
        <v>33</v>
      </c>
      <c r="I8" s="140" t="s">
        <v>34</v>
      </c>
      <c r="J8" s="141"/>
      <c r="K8" s="141"/>
      <c r="L8" s="142"/>
      <c r="M8" s="41"/>
      <c r="N8" s="39"/>
      <c r="O8" s="39"/>
      <c r="Q8" s="42" t="s">
        <v>35</v>
      </c>
      <c r="AI8" s="34" t="s">
        <v>36</v>
      </c>
    </row>
    <row r="9" spans="1:35" s="42" customFormat="1" x14ac:dyDescent="0.25">
      <c r="A9" s="43" t="s">
        <v>14</v>
      </c>
      <c r="B9" s="44" t="s">
        <v>37</v>
      </c>
      <c r="C9" s="45" t="s">
        <v>38</v>
      </c>
      <c r="D9" s="45" t="s">
        <v>39</v>
      </c>
      <c r="E9" s="46" t="s">
        <v>40</v>
      </c>
      <c r="F9" s="47" t="s">
        <v>41</v>
      </c>
      <c r="G9" s="47" t="s">
        <v>42</v>
      </c>
      <c r="H9" s="47" t="s">
        <v>43</v>
      </c>
      <c r="I9" s="47" t="s">
        <v>44</v>
      </c>
      <c r="J9" s="47" t="s">
        <v>45</v>
      </c>
      <c r="K9" s="47" t="s">
        <v>46</v>
      </c>
      <c r="L9" s="47" t="s">
        <v>47</v>
      </c>
      <c r="M9" s="47" t="s">
        <v>48</v>
      </c>
      <c r="N9" s="47" t="s">
        <v>49</v>
      </c>
      <c r="O9" s="48" t="s">
        <v>15</v>
      </c>
      <c r="Q9" s="42" t="s">
        <v>50</v>
      </c>
      <c r="R9" s="34"/>
      <c r="S9" s="34"/>
      <c r="T9" s="34"/>
      <c r="U9" s="34"/>
      <c r="V9" s="34"/>
      <c r="AI9" s="42" t="s">
        <v>51</v>
      </c>
    </row>
    <row r="10" spans="1:35" s="54" customFormat="1" x14ac:dyDescent="0.25">
      <c r="A10" s="49"/>
      <c r="B10" s="49"/>
      <c r="C10" s="50"/>
      <c r="D10" s="51"/>
      <c r="E10" s="52"/>
      <c r="F10" s="53">
        <f t="shared" ref="F10:F21" si="0">SUM(E10*0.0765)</f>
        <v>0</v>
      </c>
      <c r="G10" s="53">
        <f t="shared" ref="G10:G21" si="1">IF(E10&gt;10000,10000*0.099793,E10*0.099793)</f>
        <v>0</v>
      </c>
      <c r="H10" s="53">
        <f>(Table2[[#This Row],[SALARY]]/100*0.3)</f>
        <v>0</v>
      </c>
      <c r="I10" s="53">
        <f t="shared" ref="I10:L21" si="2">SUMIF($A$36:$A$41,$C10,C$36:C$41)</f>
        <v>0</v>
      </c>
      <c r="J10" s="53">
        <f t="shared" si="2"/>
        <v>0</v>
      </c>
      <c r="K10" s="53">
        <f t="shared" si="2"/>
        <v>0</v>
      </c>
      <c r="L10" s="53">
        <f t="shared" si="2"/>
        <v>0</v>
      </c>
      <c r="M10" s="53">
        <f>Table2[[#This Row],[SALARY]]*$M$8</f>
        <v>0</v>
      </c>
      <c r="N10" s="53">
        <f>SUM(Table2[[#This Row],[SALARY]:[Pension]])</f>
        <v>0</v>
      </c>
      <c r="O10" s="53" t="str">
        <f>IF(ISNUMBER(Table2[[#This Row],[Hrs./Yr.]]),N10/D10,"")</f>
        <v/>
      </c>
      <c r="Q10" s="55" t="s">
        <v>52</v>
      </c>
      <c r="R10" s="42"/>
      <c r="S10" s="42"/>
      <c r="T10" s="42"/>
      <c r="U10" s="42"/>
      <c r="V10" s="42"/>
      <c r="AI10" s="54" t="s">
        <v>53</v>
      </c>
    </row>
    <row r="11" spans="1:35" s="54" customFormat="1" x14ac:dyDescent="0.25">
      <c r="A11" s="49"/>
      <c r="B11" s="49"/>
      <c r="C11" s="50"/>
      <c r="D11" s="51"/>
      <c r="E11" s="52"/>
      <c r="F11" s="53">
        <f t="shared" si="0"/>
        <v>0</v>
      </c>
      <c r="G11" s="53">
        <f t="shared" si="1"/>
        <v>0</v>
      </c>
      <c r="H11" s="53">
        <f>(Table2[[#This Row],[SALARY]]/100*0.3)</f>
        <v>0</v>
      </c>
      <c r="I11" s="53">
        <f t="shared" si="2"/>
        <v>0</v>
      </c>
      <c r="J11" s="53">
        <f t="shared" si="2"/>
        <v>0</v>
      </c>
      <c r="K11" s="53">
        <f t="shared" si="2"/>
        <v>0</v>
      </c>
      <c r="L11" s="53">
        <f t="shared" si="2"/>
        <v>0</v>
      </c>
      <c r="M11" s="53">
        <f>Table2[[#This Row],[SALARY]]*$M$8</f>
        <v>0</v>
      </c>
      <c r="N11" s="53">
        <f>SUM(Table2[[#This Row],[SALARY]:[Pension]])</f>
        <v>0</v>
      </c>
      <c r="O11" s="53" t="str">
        <f>IF(ISNUMBER(Table2[[#This Row],[Hrs./Yr.]]),N11/D11,"")</f>
        <v/>
      </c>
      <c r="Q11" s="42" t="s">
        <v>54</v>
      </c>
      <c r="R11" s="42"/>
      <c r="S11" s="42"/>
      <c r="T11" s="42"/>
      <c r="U11" s="42"/>
      <c r="V11" s="42"/>
      <c r="AI11" s="54" t="s">
        <v>55</v>
      </c>
    </row>
    <row r="12" spans="1:35" s="54" customFormat="1" x14ac:dyDescent="0.25">
      <c r="A12" s="49"/>
      <c r="B12" s="49"/>
      <c r="C12" s="50"/>
      <c r="D12" s="51"/>
      <c r="E12" s="52"/>
      <c r="F12" s="53">
        <f t="shared" si="0"/>
        <v>0</v>
      </c>
      <c r="G12" s="53">
        <f t="shared" si="1"/>
        <v>0</v>
      </c>
      <c r="H12" s="53">
        <f>(Table2[[#This Row],[SALARY]]/100*0.3)</f>
        <v>0</v>
      </c>
      <c r="I12" s="53">
        <f t="shared" si="2"/>
        <v>0</v>
      </c>
      <c r="J12" s="53">
        <f t="shared" si="2"/>
        <v>0</v>
      </c>
      <c r="K12" s="53">
        <f t="shared" si="2"/>
        <v>0</v>
      </c>
      <c r="L12" s="53">
        <f t="shared" si="2"/>
        <v>0</v>
      </c>
      <c r="M12" s="53">
        <f>Table2[[#This Row],[SALARY]]*$M$8</f>
        <v>0</v>
      </c>
      <c r="N12" s="53">
        <f>SUM(Table2[[#This Row],[SALARY]:[Pension]])</f>
        <v>0</v>
      </c>
      <c r="O12" s="53" t="str">
        <f>IF(ISNUMBER(Table2[[#This Row],[Hrs./Yr.]]),N12/D12,"")</f>
        <v/>
      </c>
      <c r="Q12" s="42" t="s">
        <v>128</v>
      </c>
      <c r="R12" s="42"/>
      <c r="S12" s="42"/>
      <c r="T12" s="42"/>
      <c r="U12" s="42"/>
      <c r="V12" s="42"/>
      <c r="AI12" s="54" t="s">
        <v>56</v>
      </c>
    </row>
    <row r="13" spans="1:35" s="54" customFormat="1" x14ac:dyDescent="0.25">
      <c r="A13" s="49"/>
      <c r="B13" s="49"/>
      <c r="C13" s="50"/>
      <c r="D13" s="51"/>
      <c r="E13" s="52"/>
      <c r="F13" s="53">
        <f t="shared" si="0"/>
        <v>0</v>
      </c>
      <c r="G13" s="53">
        <f t="shared" si="1"/>
        <v>0</v>
      </c>
      <c r="H13" s="53">
        <f>(Table2[[#This Row],[SALARY]]/100*0.3)</f>
        <v>0</v>
      </c>
      <c r="I13" s="53">
        <f t="shared" si="2"/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>Table2[[#This Row],[SALARY]]*$M$8</f>
        <v>0</v>
      </c>
      <c r="N13" s="53">
        <f>SUM(Table2[[#This Row],[SALARY]:[Pension]])</f>
        <v>0</v>
      </c>
      <c r="O13" s="53" t="str">
        <f>IF(ISNUMBER(Table2[[#This Row],[Hrs./Yr.]]),N13/D13,"")</f>
        <v/>
      </c>
      <c r="Q13" s="54" t="s">
        <v>57</v>
      </c>
      <c r="R13" s="42"/>
      <c r="S13" s="42"/>
      <c r="T13" s="42"/>
      <c r="U13" s="42"/>
      <c r="V13" s="42"/>
      <c r="AI13" s="54" t="s">
        <v>58</v>
      </c>
    </row>
    <row r="14" spans="1:35" x14ac:dyDescent="0.25">
      <c r="A14" s="49"/>
      <c r="B14" s="49"/>
      <c r="C14" s="50"/>
      <c r="D14" s="51"/>
      <c r="E14" s="52"/>
      <c r="F14" s="53">
        <f t="shared" si="0"/>
        <v>0</v>
      </c>
      <c r="G14" s="53">
        <f t="shared" si="1"/>
        <v>0</v>
      </c>
      <c r="H14" s="53">
        <f>(Table2[[#This Row],[SALARY]]/100*0.3)</f>
        <v>0</v>
      </c>
      <c r="I14" s="53">
        <f t="shared" si="2"/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>Table2[[#This Row],[SALARY]]*$M$8</f>
        <v>0</v>
      </c>
      <c r="N14" s="53">
        <f>SUM(Table2[[#This Row],[SALARY]:[Pension]])</f>
        <v>0</v>
      </c>
      <c r="O14" s="53" t="str">
        <f>IF(ISNUMBER(Table2[[#This Row],[Hrs./Yr.]]),N14/D14,"")</f>
        <v/>
      </c>
      <c r="Q14" s="34" t="s">
        <v>59</v>
      </c>
      <c r="R14" s="54"/>
      <c r="S14" s="54"/>
      <c r="T14" s="54"/>
      <c r="U14" s="54"/>
      <c r="V14" s="54"/>
      <c r="AI14" s="34" t="s">
        <v>60</v>
      </c>
    </row>
    <row r="15" spans="1:35" x14ac:dyDescent="0.25">
      <c r="A15" s="49"/>
      <c r="B15" s="49"/>
      <c r="C15" s="50"/>
      <c r="D15" s="51"/>
      <c r="E15" s="52"/>
      <c r="F15" s="53">
        <f t="shared" si="0"/>
        <v>0</v>
      </c>
      <c r="G15" s="53">
        <f t="shared" si="1"/>
        <v>0</v>
      </c>
      <c r="H15" s="53">
        <f>(Table2[[#This Row],[SALARY]]/100*0.3)</f>
        <v>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3">
        <f t="shared" si="2"/>
        <v>0</v>
      </c>
      <c r="M15" s="53">
        <f>Table2[[#This Row],[SALARY]]*$M$8</f>
        <v>0</v>
      </c>
      <c r="N15" s="53">
        <f>SUM(Table2[[#This Row],[SALARY]:[Pension]])</f>
        <v>0</v>
      </c>
      <c r="O15" s="53" t="str">
        <f>IF(ISNUMBER(Table2[[#This Row],[Hrs./Yr.]]),N15/D15,"")</f>
        <v/>
      </c>
      <c r="Q15" s="34" t="s">
        <v>61</v>
      </c>
      <c r="AI15" s="34" t="s">
        <v>62</v>
      </c>
    </row>
    <row r="16" spans="1:35" x14ac:dyDescent="0.25">
      <c r="A16" s="49"/>
      <c r="B16" s="49"/>
      <c r="C16" s="50"/>
      <c r="D16" s="51"/>
      <c r="E16" s="52"/>
      <c r="F16" s="53">
        <f t="shared" si="0"/>
        <v>0</v>
      </c>
      <c r="G16" s="53">
        <f t="shared" si="1"/>
        <v>0</v>
      </c>
      <c r="H16" s="53">
        <f>(Table2[[#This Row],[SALARY]]/100*0.3)</f>
        <v>0</v>
      </c>
      <c r="I16" s="53">
        <f t="shared" si="2"/>
        <v>0</v>
      </c>
      <c r="J16" s="53">
        <f t="shared" si="2"/>
        <v>0</v>
      </c>
      <c r="K16" s="53">
        <f t="shared" si="2"/>
        <v>0</v>
      </c>
      <c r="L16" s="53">
        <f t="shared" si="2"/>
        <v>0</v>
      </c>
      <c r="M16" s="53">
        <f>Table2[[#This Row],[SALARY]]*$M$8</f>
        <v>0</v>
      </c>
      <c r="N16" s="53">
        <f>SUM(Table2[[#This Row],[SALARY]:[Pension]])</f>
        <v>0</v>
      </c>
      <c r="O16" s="53" t="str">
        <f>IF(ISNUMBER(Table2[[#This Row],[Hrs./Yr.]]),N16/D16,"")</f>
        <v/>
      </c>
      <c r="Q16" s="34" t="s">
        <v>63</v>
      </c>
      <c r="AI16" s="34" t="s">
        <v>64</v>
      </c>
    </row>
    <row r="17" spans="1:27" x14ac:dyDescent="0.25">
      <c r="A17" s="49"/>
      <c r="B17" s="49"/>
      <c r="C17" s="50"/>
      <c r="D17" s="51"/>
      <c r="E17" s="52"/>
      <c r="F17" s="53">
        <f t="shared" si="0"/>
        <v>0</v>
      </c>
      <c r="G17" s="53">
        <f t="shared" si="1"/>
        <v>0</v>
      </c>
      <c r="H17" s="53">
        <f>(Table2[[#This Row],[SALARY]]/100*0.3)</f>
        <v>0</v>
      </c>
      <c r="I17" s="53">
        <f t="shared" si="2"/>
        <v>0</v>
      </c>
      <c r="J17" s="53">
        <f t="shared" si="2"/>
        <v>0</v>
      </c>
      <c r="K17" s="53">
        <f t="shared" si="2"/>
        <v>0</v>
      </c>
      <c r="L17" s="53">
        <f t="shared" si="2"/>
        <v>0</v>
      </c>
      <c r="M17" s="53">
        <f>Table2[[#This Row],[SALARY]]*$M$8</f>
        <v>0</v>
      </c>
      <c r="N17" s="53">
        <f>SUM(Table2[[#This Row],[SALARY]:[Pension]])</f>
        <v>0</v>
      </c>
      <c r="O17" s="53" t="str">
        <f>IF(ISNUMBER(Table2[[#This Row],[Hrs./Yr.]]),N17/D17,"")</f>
        <v/>
      </c>
    </row>
    <row r="18" spans="1:27" x14ac:dyDescent="0.25">
      <c r="A18" s="49"/>
      <c r="B18" s="49"/>
      <c r="C18" s="50"/>
      <c r="D18" s="51"/>
      <c r="E18" s="52"/>
      <c r="F18" s="53">
        <f t="shared" si="0"/>
        <v>0</v>
      </c>
      <c r="G18" s="53">
        <f t="shared" si="1"/>
        <v>0</v>
      </c>
      <c r="H18" s="53">
        <f>(Table2[[#This Row],[SALARY]]/100*0.3)</f>
        <v>0</v>
      </c>
      <c r="I18" s="53">
        <f t="shared" si="2"/>
        <v>0</v>
      </c>
      <c r="J18" s="53">
        <f t="shared" si="2"/>
        <v>0</v>
      </c>
      <c r="K18" s="53">
        <f t="shared" si="2"/>
        <v>0</v>
      </c>
      <c r="L18" s="53">
        <f t="shared" si="2"/>
        <v>0</v>
      </c>
      <c r="M18" s="53">
        <f>Table2[[#This Row],[SALARY]]*$M$8</f>
        <v>0</v>
      </c>
      <c r="N18" s="53">
        <f>SUM(Table2[[#This Row],[SALARY]:[Pension]])</f>
        <v>0</v>
      </c>
      <c r="O18" s="53" t="str">
        <f>IF(ISNUMBER(Table2[[#This Row],[Hrs./Yr.]]),N18/D18,"")</f>
        <v/>
      </c>
      <c r="Q18" s="56" t="s">
        <v>65</v>
      </c>
      <c r="R18" s="57"/>
      <c r="S18" s="57"/>
      <c r="T18" s="57"/>
      <c r="U18" s="58"/>
      <c r="V18" s="58"/>
      <c r="W18" s="58"/>
      <c r="X18" s="58"/>
      <c r="Y18" s="58"/>
      <c r="Z18" s="58"/>
      <c r="AA18" s="58"/>
    </row>
    <row r="19" spans="1:27" x14ac:dyDescent="0.25">
      <c r="A19" s="49"/>
      <c r="B19" s="49"/>
      <c r="C19" s="50"/>
      <c r="D19" s="51"/>
      <c r="E19" s="52"/>
      <c r="F19" s="53">
        <f t="shared" si="0"/>
        <v>0</v>
      </c>
      <c r="G19" s="53">
        <f t="shared" si="1"/>
        <v>0</v>
      </c>
      <c r="H19" s="53">
        <f>(Table2[[#This Row],[SALARY]]/100*0.3)</f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L19" s="53">
        <f t="shared" si="2"/>
        <v>0</v>
      </c>
      <c r="M19" s="53">
        <f>Table2[[#This Row],[SALARY]]*$M$8</f>
        <v>0</v>
      </c>
      <c r="N19" s="53">
        <f>SUM(Table2[[#This Row],[SALARY]:[Pension]])</f>
        <v>0</v>
      </c>
      <c r="O19" s="53" t="str">
        <f>IF(ISNUMBER(Table2[[#This Row],[Hrs./Yr.]]),N19/D19,"")</f>
        <v/>
      </c>
    </row>
    <row r="20" spans="1:27" x14ac:dyDescent="0.25">
      <c r="A20" s="49"/>
      <c r="B20" s="49"/>
      <c r="C20" s="50"/>
      <c r="D20" s="51"/>
      <c r="E20" s="52"/>
      <c r="F20" s="53">
        <f t="shared" si="0"/>
        <v>0</v>
      </c>
      <c r="G20" s="53">
        <f t="shared" si="1"/>
        <v>0</v>
      </c>
      <c r="H20" s="53">
        <f>(Table2[[#This Row],[SALARY]]/100*0.3)</f>
        <v>0</v>
      </c>
      <c r="I20" s="53">
        <f t="shared" si="2"/>
        <v>0</v>
      </c>
      <c r="J20" s="53">
        <f t="shared" si="2"/>
        <v>0</v>
      </c>
      <c r="K20" s="53">
        <f t="shared" si="2"/>
        <v>0</v>
      </c>
      <c r="L20" s="53">
        <f t="shared" si="2"/>
        <v>0</v>
      </c>
      <c r="M20" s="53">
        <f>Table2[[#This Row],[SALARY]]*$M$8</f>
        <v>0</v>
      </c>
      <c r="N20" s="53">
        <f>SUM(Table2[[#This Row],[SALARY]:[Pension]])</f>
        <v>0</v>
      </c>
      <c r="O20" s="53" t="str">
        <f>IF(ISNUMBER(Table2[[#This Row],[Hrs./Yr.]]),N20/D20,"")</f>
        <v/>
      </c>
    </row>
    <row r="21" spans="1:27" x14ac:dyDescent="0.25">
      <c r="A21" s="49"/>
      <c r="B21" s="49"/>
      <c r="C21" s="50"/>
      <c r="D21" s="51"/>
      <c r="E21" s="52"/>
      <c r="F21" s="53">
        <f t="shared" si="0"/>
        <v>0</v>
      </c>
      <c r="G21" s="53">
        <f t="shared" si="1"/>
        <v>0</v>
      </c>
      <c r="H21" s="53">
        <f>(Table2[[#This Row],[SALARY]]/100*0.3)</f>
        <v>0</v>
      </c>
      <c r="I21" s="53">
        <f t="shared" si="2"/>
        <v>0</v>
      </c>
      <c r="J21" s="53">
        <f t="shared" si="2"/>
        <v>0</v>
      </c>
      <c r="K21" s="53">
        <f t="shared" si="2"/>
        <v>0</v>
      </c>
      <c r="L21" s="53">
        <f t="shared" si="2"/>
        <v>0</v>
      </c>
      <c r="M21" s="53">
        <f>Table2[[#This Row],[SALARY]]*$M$8</f>
        <v>0</v>
      </c>
      <c r="N21" s="53">
        <f>SUM(Table2[[#This Row],[SALARY]:[Pension]])</f>
        <v>0</v>
      </c>
      <c r="O21" s="53" t="str">
        <f>IF(ISNUMBER(Table2[[#This Row],[Hrs./Yr.]]),N21/D21,"")</f>
        <v/>
      </c>
    </row>
    <row r="22" spans="1:27" x14ac:dyDescent="0.25">
      <c r="A22" s="2"/>
      <c r="B22" s="2"/>
      <c r="C22" s="2"/>
      <c r="D22" s="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27" x14ac:dyDescent="0.25">
      <c r="A23" s="2"/>
      <c r="B23" s="2"/>
      <c r="C23" s="2"/>
      <c r="D23" s="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27" x14ac:dyDescent="0.25">
      <c r="A24" s="2"/>
      <c r="B24" s="2"/>
      <c r="C24" s="2"/>
      <c r="D24" s="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27" x14ac:dyDescent="0.25">
      <c r="A25" s="2"/>
      <c r="B25" s="2"/>
      <c r="C25" s="2"/>
      <c r="D25" s="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27" x14ac:dyDescent="0.25">
      <c r="A26" s="2"/>
      <c r="B26" s="2"/>
      <c r="C26" s="2"/>
      <c r="D26" s="2"/>
      <c r="E26" s="33"/>
      <c r="F26" s="33"/>
      <c r="G26" s="33"/>
      <c r="H26" s="33"/>
      <c r="I26" s="131"/>
      <c r="J26" s="131"/>
      <c r="K26" s="131"/>
      <c r="L26" s="131"/>
      <c r="M26" s="33"/>
      <c r="N26" s="33"/>
      <c r="O26" s="33"/>
    </row>
    <row r="27" spans="1:27" x14ac:dyDescent="0.25">
      <c r="A27" s="2"/>
      <c r="B27" s="2"/>
      <c r="C27" s="2"/>
      <c r="D27" s="2"/>
      <c r="E27" s="33"/>
      <c r="F27" s="33"/>
      <c r="G27" s="33"/>
      <c r="H27" s="33"/>
      <c r="I27" s="132"/>
      <c r="J27" s="132"/>
      <c r="K27" s="132"/>
      <c r="L27" s="132"/>
      <c r="M27" s="33"/>
      <c r="N27" s="33"/>
      <c r="O27" s="33"/>
    </row>
    <row r="28" spans="1:27" x14ac:dyDescent="0.25">
      <c r="A28" s="2"/>
      <c r="B28" s="2"/>
      <c r="C28" s="2"/>
      <c r="D28" s="2"/>
      <c r="E28" s="33"/>
      <c r="F28" s="33"/>
      <c r="G28" s="33"/>
      <c r="H28" s="33"/>
      <c r="I28" s="33" t="s">
        <v>66</v>
      </c>
      <c r="J28" s="33"/>
      <c r="K28" s="33"/>
      <c r="L28" s="33"/>
      <c r="M28" s="33"/>
      <c r="N28" s="33"/>
      <c r="O28" s="33"/>
    </row>
    <row r="29" spans="1:27" x14ac:dyDescent="0.25">
      <c r="A29" s="2"/>
      <c r="B29" s="2"/>
      <c r="C29" s="2"/>
      <c r="D29" s="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27" x14ac:dyDescent="0.25">
      <c r="A30" s="2"/>
      <c r="B30" s="2"/>
      <c r="C30" s="2"/>
      <c r="D30" s="2"/>
      <c r="E30" s="33"/>
      <c r="F30" s="33"/>
      <c r="G30" s="33"/>
      <c r="H30" s="33"/>
      <c r="I30" s="131"/>
      <c r="J30" s="131"/>
      <c r="K30" s="131"/>
      <c r="L30" s="131"/>
      <c r="M30" s="33"/>
      <c r="N30" s="133"/>
      <c r="O30" s="33"/>
    </row>
    <row r="31" spans="1:27" x14ac:dyDescent="0.25">
      <c r="A31" s="2"/>
      <c r="B31" s="2"/>
      <c r="C31" s="2"/>
      <c r="D31" s="2"/>
      <c r="E31" s="33"/>
      <c r="F31" s="33"/>
      <c r="G31" s="33"/>
      <c r="H31" s="33"/>
      <c r="I31" s="132"/>
      <c r="J31" s="132"/>
      <c r="K31" s="132"/>
      <c r="L31" s="132"/>
      <c r="M31" s="33"/>
      <c r="N31" s="134"/>
      <c r="O31" s="33"/>
    </row>
    <row r="32" spans="1:27" x14ac:dyDescent="0.25">
      <c r="A32" s="2"/>
      <c r="B32" s="2"/>
      <c r="C32" s="2"/>
      <c r="D32" s="2"/>
      <c r="E32" s="33"/>
      <c r="F32" s="33"/>
      <c r="G32" s="33"/>
      <c r="H32" s="33"/>
      <c r="I32" s="33" t="s">
        <v>67</v>
      </c>
      <c r="J32" s="33"/>
      <c r="K32" s="33"/>
      <c r="L32" s="33"/>
      <c r="M32" s="33"/>
      <c r="N32" s="33" t="s">
        <v>68</v>
      </c>
      <c r="O32" s="33"/>
    </row>
    <row r="33" spans="1:7" ht="15.75" thickBot="1" x14ac:dyDescent="0.3">
      <c r="A33" s="38"/>
    </row>
    <row r="34" spans="1:7" x14ac:dyDescent="0.25">
      <c r="A34" s="60" t="s">
        <v>69</v>
      </c>
      <c r="B34" s="61"/>
      <c r="C34" s="61"/>
      <c r="D34" s="61"/>
      <c r="E34" s="61"/>
      <c r="F34" s="61"/>
      <c r="G34" s="62"/>
    </row>
    <row r="35" spans="1:7" x14ac:dyDescent="0.25">
      <c r="A35" s="63" t="s">
        <v>38</v>
      </c>
      <c r="B35" s="64"/>
      <c r="C35" s="65" t="s">
        <v>44</v>
      </c>
      <c r="D35" s="65" t="s">
        <v>45</v>
      </c>
      <c r="E35" s="65" t="s">
        <v>46</v>
      </c>
      <c r="F35" s="65" t="s">
        <v>47</v>
      </c>
      <c r="G35" s="66"/>
    </row>
    <row r="36" spans="1:7" x14ac:dyDescent="0.25">
      <c r="A36" s="63" t="s">
        <v>70</v>
      </c>
      <c r="B36" s="64" t="s">
        <v>71</v>
      </c>
      <c r="C36" s="67"/>
      <c r="D36" s="67"/>
      <c r="E36" s="67"/>
      <c r="F36" s="67"/>
      <c r="G36" s="66"/>
    </row>
    <row r="37" spans="1:7" x14ac:dyDescent="0.25">
      <c r="A37" s="63" t="s">
        <v>72</v>
      </c>
      <c r="B37" s="64" t="s">
        <v>73</v>
      </c>
      <c r="C37" s="67"/>
      <c r="D37" s="67"/>
      <c r="E37" s="67"/>
      <c r="F37" s="67"/>
      <c r="G37" s="66"/>
    </row>
    <row r="38" spans="1:7" x14ac:dyDescent="0.25">
      <c r="A38" s="63" t="s">
        <v>74</v>
      </c>
      <c r="B38" s="64" t="s">
        <v>75</v>
      </c>
      <c r="C38" s="67"/>
      <c r="D38" s="67"/>
      <c r="E38" s="67"/>
      <c r="F38" s="67"/>
      <c r="G38" s="66"/>
    </row>
    <row r="39" spans="1:7" x14ac:dyDescent="0.25">
      <c r="A39" s="63" t="s">
        <v>76</v>
      </c>
      <c r="B39" s="64" t="s">
        <v>77</v>
      </c>
      <c r="C39" s="67"/>
      <c r="D39" s="67"/>
      <c r="E39" s="67"/>
      <c r="F39" s="67"/>
      <c r="G39" s="66"/>
    </row>
    <row r="40" spans="1:7" x14ac:dyDescent="0.25">
      <c r="A40" s="63" t="s">
        <v>78</v>
      </c>
      <c r="B40" s="64" t="s">
        <v>79</v>
      </c>
      <c r="C40" s="67"/>
      <c r="D40" s="67"/>
      <c r="E40" s="67"/>
      <c r="F40" s="67"/>
      <c r="G40" s="66"/>
    </row>
    <row r="41" spans="1:7" x14ac:dyDescent="0.25">
      <c r="A41" s="63" t="s">
        <v>80</v>
      </c>
      <c r="B41" s="64" t="s">
        <v>81</v>
      </c>
      <c r="C41" s="68"/>
      <c r="D41" s="68"/>
      <c r="E41" s="68"/>
      <c r="F41" s="68"/>
      <c r="G41" s="66"/>
    </row>
    <row r="42" spans="1:7" ht="15.75" thickBot="1" x14ac:dyDescent="0.3">
      <c r="A42" s="69"/>
      <c r="B42" s="70"/>
      <c r="C42" s="70"/>
      <c r="D42" s="70"/>
      <c r="E42" s="71"/>
      <c r="F42" s="71"/>
      <c r="G42" s="72"/>
    </row>
    <row r="43" spans="1:7" x14ac:dyDescent="0.25"/>
    <row r="44" spans="1:7" x14ac:dyDescent="0.25"/>
  </sheetData>
  <mergeCells count="8">
    <mergeCell ref="I30:L31"/>
    <mergeCell ref="N30:N31"/>
    <mergeCell ref="A2:O2"/>
    <mergeCell ref="A3:O3"/>
    <mergeCell ref="A4:O4"/>
    <mergeCell ref="F8:G8"/>
    <mergeCell ref="I8:L8"/>
    <mergeCell ref="I26:L27"/>
  </mergeCells>
  <dataValidations count="2">
    <dataValidation type="list" allowBlank="1" showInputMessage="1" sqref="A10:A21">
      <formula1>$AI$5:$AI$16</formula1>
    </dataValidation>
    <dataValidation type="list" allowBlank="1" showInputMessage="1" showErrorMessage="1" sqref="C10:C21">
      <formula1>$A$36:$A$41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4" zoomScale="77" zoomScaleNormal="77" workbookViewId="0">
      <selection activeCell="C14" sqref="C14"/>
    </sheetView>
  </sheetViews>
  <sheetFormatPr defaultColWidth="0" defaultRowHeight="15" x14ac:dyDescent="0.25"/>
  <cols>
    <col min="1" max="1" width="24.5703125" style="31" customWidth="1"/>
    <col min="2" max="2" width="28.42578125" style="31" customWidth="1"/>
    <col min="3" max="3" width="26.28515625" style="31" customWidth="1"/>
    <col min="4" max="7" width="15.7109375" style="31" customWidth="1"/>
    <col min="8" max="8" width="9.140625" style="31" customWidth="1"/>
    <col min="9" max="9" width="17" style="31" bestFit="1" customWidth="1"/>
    <col min="10" max="10" width="26.140625" style="31" customWidth="1"/>
    <col min="11" max="12" width="17" style="31" customWidth="1"/>
    <col min="13" max="13" width="27.28515625" style="31" customWidth="1"/>
    <col min="14" max="14" width="14.85546875" style="31" hidden="1" customWidth="1"/>
    <col min="15" max="17" width="9.140625" style="31" hidden="1" customWidth="1"/>
    <col min="18" max="18" width="42.140625" style="31" hidden="1" customWidth="1"/>
    <col min="19" max="19" width="28.5703125" style="31" hidden="1" customWidth="1"/>
    <col min="20" max="20" width="23.140625" style="31" hidden="1" customWidth="1"/>
    <col min="21" max="16384" width="9.140625" style="31" hidden="1"/>
  </cols>
  <sheetData>
    <row r="1" spans="1:21" x14ac:dyDescent="0.25">
      <c r="A1" s="1"/>
      <c r="B1" s="1"/>
      <c r="C1" s="1"/>
      <c r="D1" s="1"/>
      <c r="E1" s="1"/>
      <c r="F1" s="1"/>
      <c r="G1" s="1"/>
      <c r="H1" s="2"/>
    </row>
    <row r="2" spans="1:21" ht="20.25" x14ac:dyDescent="0.3">
      <c r="A2" s="135" t="s">
        <v>0</v>
      </c>
      <c r="B2" s="135"/>
      <c r="C2" s="135"/>
      <c r="D2" s="135"/>
      <c r="E2" s="135"/>
      <c r="F2" s="135"/>
      <c r="G2" s="135"/>
      <c r="H2" s="135"/>
    </row>
    <row r="3" spans="1:21" ht="18.75" x14ac:dyDescent="0.3">
      <c r="A3" s="136" t="s">
        <v>126</v>
      </c>
      <c r="B3" s="136"/>
      <c r="C3" s="136"/>
      <c r="D3" s="136"/>
      <c r="E3" s="136"/>
      <c r="F3" s="136"/>
      <c r="G3" s="136"/>
      <c r="H3" s="136"/>
      <c r="J3" s="83" t="s">
        <v>21</v>
      </c>
    </row>
    <row r="4" spans="1:21" ht="15.75" thickBot="1" x14ac:dyDescent="0.3">
      <c r="A4" s="137" t="s">
        <v>1</v>
      </c>
      <c r="B4" s="137"/>
      <c r="C4" s="137"/>
      <c r="D4" s="137"/>
      <c r="E4" s="137"/>
      <c r="F4" s="137"/>
      <c r="G4" s="137"/>
      <c r="H4" s="137"/>
    </row>
    <row r="5" spans="1:21" ht="16.5" thickTop="1" thickBot="1" x14ac:dyDescent="0.3">
      <c r="A5" s="1"/>
      <c r="B5" s="1"/>
      <c r="C5" s="1"/>
      <c r="D5" s="1"/>
      <c r="E5" s="1"/>
      <c r="F5" s="1"/>
      <c r="G5" s="1"/>
      <c r="H5" s="2"/>
      <c r="J5" s="84" t="s">
        <v>23</v>
      </c>
    </row>
    <row r="6" spans="1:21" ht="15.75" x14ac:dyDescent="0.25">
      <c r="A6" s="130"/>
      <c r="B6" s="150" t="s">
        <v>2</v>
      </c>
      <c r="C6" s="151"/>
      <c r="D6" s="143" t="s">
        <v>11</v>
      </c>
      <c r="E6" s="144"/>
      <c r="F6" s="144"/>
      <c r="G6" s="145"/>
      <c r="H6" s="2"/>
      <c r="J6" s="31" t="s">
        <v>89</v>
      </c>
    </row>
    <row r="7" spans="1:21" ht="15.75" x14ac:dyDescent="0.25">
      <c r="A7" s="152"/>
      <c r="B7" s="4"/>
      <c r="C7" s="5"/>
      <c r="D7" s="6"/>
      <c r="E7" s="7"/>
      <c r="F7" s="7"/>
      <c r="G7" s="8"/>
      <c r="H7" s="2"/>
      <c r="J7" s="31" t="s">
        <v>90</v>
      </c>
    </row>
    <row r="8" spans="1:21" ht="15.75" thickBot="1" x14ac:dyDescent="0.3">
      <c r="A8" s="153"/>
      <c r="B8" s="9" t="s">
        <v>4</v>
      </c>
      <c r="C8" s="10">
        <f>SUMIF(Table14[Category],R14,Table14[Rounded])</f>
        <v>0</v>
      </c>
      <c r="D8" s="11"/>
      <c r="E8" s="12" t="s">
        <v>4</v>
      </c>
      <c r="F8" s="146">
        <f ca="1">SUM(Table14[Rounded])</f>
        <v>0</v>
      </c>
      <c r="G8" s="147"/>
      <c r="H8" s="2"/>
      <c r="J8" s="85" t="s">
        <v>91</v>
      </c>
    </row>
    <row r="9" spans="1:21" x14ac:dyDescent="0.25">
      <c r="A9" s="3" t="s">
        <v>5</v>
      </c>
      <c r="B9" s="9" t="s">
        <v>6</v>
      </c>
      <c r="C9" s="10">
        <f>'[1]Attachment A-Project Fees'!G28-'[1]Fee for Service Calculation'!C8</f>
        <v>0</v>
      </c>
      <c r="D9" s="11"/>
      <c r="E9" s="12" t="s">
        <v>6</v>
      </c>
      <c r="F9" s="146">
        <f>+C9</f>
        <v>0</v>
      </c>
      <c r="G9" s="147"/>
      <c r="H9" s="2"/>
      <c r="J9" s="31" t="s">
        <v>92</v>
      </c>
    </row>
    <row r="10" spans="1:21" x14ac:dyDescent="0.25">
      <c r="A10" s="13" t="s">
        <v>7</v>
      </c>
      <c r="B10" s="9"/>
      <c r="C10" s="14"/>
      <c r="D10" s="11"/>
      <c r="E10" s="12"/>
      <c r="F10" s="15"/>
      <c r="G10" s="16"/>
      <c r="H10" s="2"/>
      <c r="J10" s="31" t="s">
        <v>93</v>
      </c>
    </row>
    <row r="11" spans="1:21" ht="15.75" thickBot="1" x14ac:dyDescent="0.3">
      <c r="A11" s="17" t="s">
        <v>8</v>
      </c>
      <c r="B11" s="18" t="s">
        <v>9</v>
      </c>
      <c r="C11" s="19">
        <f>+C8+C9</f>
        <v>0</v>
      </c>
      <c r="D11" s="20"/>
      <c r="E11" s="21" t="s">
        <v>9</v>
      </c>
      <c r="F11" s="148">
        <f ca="1">+F8+F9</f>
        <v>0</v>
      </c>
      <c r="G11" s="149"/>
      <c r="H11" s="2"/>
      <c r="J11" s="31" t="s">
        <v>94</v>
      </c>
    </row>
    <row r="12" spans="1:21" x14ac:dyDescent="0.25">
      <c r="A12" s="1"/>
      <c r="B12" s="1"/>
      <c r="C12" s="1"/>
      <c r="D12" s="1"/>
      <c r="E12" s="1"/>
      <c r="F12" s="1"/>
      <c r="G12" s="1"/>
      <c r="H12" s="2"/>
      <c r="J12" s="31" t="s">
        <v>95</v>
      </c>
    </row>
    <row r="13" spans="1:21" x14ac:dyDescent="0.25">
      <c r="A13" s="22" t="s">
        <v>12</v>
      </c>
      <c r="B13" s="22" t="s">
        <v>13</v>
      </c>
      <c r="C13" s="22" t="s">
        <v>14</v>
      </c>
      <c r="D13" s="22" t="s">
        <v>15</v>
      </c>
      <c r="E13" s="22" t="s">
        <v>16</v>
      </c>
      <c r="F13" s="23" t="s">
        <v>17</v>
      </c>
      <c r="G13" s="23" t="s">
        <v>18</v>
      </c>
      <c r="H13" s="2"/>
      <c r="N13" s="31" t="str">
        <f>IF('[1]Salary &amp; Fringe Calculation'!A10&gt;0,'[1]Salary &amp; Fringe Calculation'!A10," ")</f>
        <v xml:space="preserve"> </v>
      </c>
      <c r="O13" s="31" t="str">
        <f>IF('[1]Salary &amp; Fringe Calculation'!B10&gt;0,'[1]Salary &amp; Fringe Calculation'!B10," ")</f>
        <v xml:space="preserve"> </v>
      </c>
      <c r="R13" s="84" t="s">
        <v>12</v>
      </c>
      <c r="S13" s="84" t="s">
        <v>101</v>
      </c>
      <c r="T13" s="84" t="s">
        <v>102</v>
      </c>
      <c r="U13" s="84" t="s">
        <v>103</v>
      </c>
    </row>
    <row r="14" spans="1:21" ht="15" customHeight="1" x14ac:dyDescent="0.25">
      <c r="A14" s="24"/>
      <c r="B14" s="24"/>
      <c r="C14" s="24"/>
      <c r="D14" s="25">
        <f ca="1">SUMIF(Table2[Title],Table14[[#This Row],[Title]],'Salary &amp; Fringe Calculation'!O10)</f>
        <v>0</v>
      </c>
      <c r="E14" s="26"/>
      <c r="F14" s="27">
        <f ca="1">Table14[[#This Row],[Hrly Rate]]*Table14[[#This Row],[Hrs./Client]]</f>
        <v>0</v>
      </c>
      <c r="G14" s="27">
        <f ca="1">MROUND(Table14[[#This Row],[Total]],10)</f>
        <v>0</v>
      </c>
      <c r="H14" s="2"/>
      <c r="N14" s="31" t="str">
        <f>IF('[1]Salary &amp; Fringe Calculation'!A11&gt;0,'[1]Salary &amp; Fringe Calculation'!A11," ")</f>
        <v xml:space="preserve"> </v>
      </c>
      <c r="O14" s="31" t="str">
        <f>IF('[1]Salary &amp; Fringe Calculation'!B11&gt;0,'[1]Salary &amp; Fringe Calculation'!B11," ")</f>
        <v xml:space="preserve"> </v>
      </c>
      <c r="R14" s="31" t="s">
        <v>104</v>
      </c>
      <c r="S14" s="31" t="s">
        <v>105</v>
      </c>
      <c r="T14" s="31" t="s">
        <v>106</v>
      </c>
      <c r="U14" s="31" t="s">
        <v>107</v>
      </c>
    </row>
    <row r="15" spans="1:21" ht="15" customHeight="1" x14ac:dyDescent="0.25">
      <c r="A15" s="24"/>
      <c r="B15" s="24"/>
      <c r="C15" s="24"/>
      <c r="D15" s="25">
        <f ca="1">SUMIF(Table2[Title],Table14[[#This Row],[Title]],'Salary &amp; Fringe Calculation'!O11)</f>
        <v>0</v>
      </c>
      <c r="E15" s="26"/>
      <c r="F15" s="27">
        <f ca="1">Table14[[#This Row],[Hrly Rate]]*Table14[[#This Row],[Hrs./Client]]</f>
        <v>0</v>
      </c>
      <c r="G15" s="27">
        <f ca="1">MROUND(Table14[[#This Row],[Total]],10)</f>
        <v>0</v>
      </c>
      <c r="H15" s="2"/>
      <c r="N15" s="31" t="str">
        <f>IF('[1]Salary &amp; Fringe Calculation'!A12&gt;0,'[1]Salary &amp; Fringe Calculation'!A12," ")</f>
        <v xml:space="preserve"> </v>
      </c>
      <c r="O15" s="31" t="str">
        <f>IF('[1]Salary &amp; Fringe Calculation'!B12&gt;0,'[1]Salary &amp; Fringe Calculation'!B12," ")</f>
        <v xml:space="preserve"> </v>
      </c>
      <c r="R15" s="31" t="s">
        <v>3</v>
      </c>
      <c r="S15" s="31" t="s">
        <v>108</v>
      </c>
      <c r="T15" s="31" t="s">
        <v>109</v>
      </c>
    </row>
    <row r="16" spans="1:21" ht="15" customHeight="1" x14ac:dyDescent="0.25">
      <c r="A16" s="24"/>
      <c r="B16" s="24"/>
      <c r="C16" s="24"/>
      <c r="D16" s="25">
        <f ca="1">SUMIF(Table2[Title],Table14[[#This Row],[Title]],'Salary &amp; Fringe Calculation'!O12)</f>
        <v>0</v>
      </c>
      <c r="E16" s="26"/>
      <c r="F16" s="27">
        <f ca="1">Table14[[#This Row],[Hrly Rate]]*Table14[[#This Row],[Hrs./Client]]</f>
        <v>0</v>
      </c>
      <c r="G16" s="27">
        <f ca="1">MROUND(Table14[[#This Row],[Total]],10)</f>
        <v>0</v>
      </c>
      <c r="H16" s="2"/>
      <c r="N16" s="31" t="str">
        <f>IF('[1]Salary &amp; Fringe Calculation'!A13&gt;0,'[1]Salary &amp; Fringe Calculation'!A13," ")</f>
        <v xml:space="preserve"> </v>
      </c>
      <c r="O16" s="31" t="str">
        <f>IF('[1]Salary &amp; Fringe Calculation'!B13&gt;0,'[1]Salary &amp; Fringe Calculation'!B13," ")</f>
        <v xml:space="preserve"> </v>
      </c>
      <c r="R16" s="31" t="s">
        <v>10</v>
      </c>
      <c r="S16" s="31" t="s">
        <v>109</v>
      </c>
    </row>
    <row r="17" spans="1:19" x14ac:dyDescent="0.25">
      <c r="A17" s="24"/>
      <c r="B17" s="24"/>
      <c r="C17" s="24"/>
      <c r="D17" s="25">
        <f ca="1">SUMIF(Table2[Title],Table14[[#This Row],[Title]],'Salary &amp; Fringe Calculation'!O13)</f>
        <v>0</v>
      </c>
      <c r="E17" s="26"/>
      <c r="F17" s="27">
        <f ca="1">Table14[[#This Row],[Hrly Rate]]*Table14[[#This Row],[Hrs./Client]]</f>
        <v>0</v>
      </c>
      <c r="G17" s="27">
        <f ca="1">MROUND(Table14[[#This Row],[Total]],10)</f>
        <v>0</v>
      </c>
      <c r="H17" s="2"/>
      <c r="N17" s="31" t="str">
        <f>IF('[1]Salary &amp; Fringe Calculation'!A14&gt;0,'[1]Salary &amp; Fringe Calculation'!A14," ")</f>
        <v xml:space="preserve"> </v>
      </c>
      <c r="O17" s="31" t="str">
        <f>IF('[1]Salary &amp; Fringe Calculation'!B14&gt;0,'[1]Salary &amp; Fringe Calculation'!B14," ")</f>
        <v xml:space="preserve"> </v>
      </c>
      <c r="S17" s="31" t="s">
        <v>110</v>
      </c>
    </row>
    <row r="18" spans="1:19" ht="15" customHeight="1" x14ac:dyDescent="0.25">
      <c r="A18" s="24"/>
      <c r="B18" s="24"/>
      <c r="C18" s="24"/>
      <c r="D18" s="28">
        <f ca="1">SUMIF(Table2[Title],Table14[[#This Row],[Title]],'Salary &amp; Fringe Calculation'!O14)</f>
        <v>0</v>
      </c>
      <c r="E18" s="26"/>
      <c r="F18" s="29">
        <f ca="1">Table14[[#This Row],[Hrly Rate]]*Table14[[#This Row],[Hrs./Client]]</f>
        <v>0</v>
      </c>
      <c r="G18" s="29">
        <f ca="1">MROUND(Table14[[#This Row],[Total]],10)</f>
        <v>0</v>
      </c>
      <c r="H18" s="2"/>
      <c r="N18" s="31" t="str">
        <f>IF('[1]Salary &amp; Fringe Calculation'!A15&gt;0,'[1]Salary &amp; Fringe Calculation'!A15," ")</f>
        <v xml:space="preserve"> </v>
      </c>
      <c r="O18" s="31" t="str">
        <f>IF('[1]Salary &amp; Fringe Calculation'!B15&gt;0,'[1]Salary &amp; Fringe Calculation'!B15," ")</f>
        <v xml:space="preserve"> </v>
      </c>
      <c r="S18" s="31" t="s">
        <v>111</v>
      </c>
    </row>
    <row r="19" spans="1:19" x14ac:dyDescent="0.25">
      <c r="A19" s="24"/>
      <c r="B19" s="24"/>
      <c r="C19" s="24"/>
      <c r="D19" s="25">
        <f ca="1">SUMIF(Table2[Title],Table14[[#This Row],[Title]],'Salary &amp; Fringe Calculation'!O15)</f>
        <v>0</v>
      </c>
      <c r="E19" s="26"/>
      <c r="F19" s="27">
        <f ca="1">Table14[[#This Row],[Hrly Rate]]*Table14[[#This Row],[Hrs./Client]]</f>
        <v>0</v>
      </c>
      <c r="G19" s="27">
        <f ca="1">MROUND(Table14[[#This Row],[Total]],10)</f>
        <v>0</v>
      </c>
      <c r="H19" s="2"/>
      <c r="N19" s="31" t="str">
        <f>IF('[1]Salary &amp; Fringe Calculation'!A16&gt;0,'[1]Salary &amp; Fringe Calculation'!A16," ")</f>
        <v xml:space="preserve"> </v>
      </c>
      <c r="O19" s="31" t="str">
        <f>IF('[1]Salary &amp; Fringe Calculation'!B16&gt;0,'[1]Salary &amp; Fringe Calculation'!B16," ")</f>
        <v xml:space="preserve"> </v>
      </c>
    </row>
    <row r="20" spans="1:19" ht="18.75" x14ac:dyDescent="0.3">
      <c r="A20" s="24"/>
      <c r="B20" s="24"/>
      <c r="C20" s="24"/>
      <c r="D20" s="28">
        <f ca="1">SUMIF(Table2[Title],Table14[[#This Row],[Title]],'Salary &amp; Fringe Calculation'!O16)</f>
        <v>0</v>
      </c>
      <c r="E20" s="26"/>
      <c r="F20" s="27">
        <f ca="1">Table14[[#This Row],[Hrly Rate]]*Table14[[#This Row],[Hrs./Client]]</f>
        <v>0</v>
      </c>
      <c r="G20" s="29">
        <f ca="1">MROUND(Table14[[#This Row],[Total]],10)</f>
        <v>0</v>
      </c>
      <c r="H20" s="2"/>
      <c r="J20" s="83"/>
      <c r="N20" s="31" t="str">
        <f>IF('[1]Salary &amp; Fringe Calculation'!A17&gt;0,'[1]Salary &amp; Fringe Calculation'!A17," ")</f>
        <v xml:space="preserve"> </v>
      </c>
      <c r="O20" s="31" t="str">
        <f>IF('[1]Salary &amp; Fringe Calculation'!B17&gt;0,'[1]Salary &amp; Fringe Calculation'!B17," ")</f>
        <v xml:space="preserve"> </v>
      </c>
    </row>
    <row r="21" spans="1:19" x14ac:dyDescent="0.25">
      <c r="A21" s="24"/>
      <c r="B21" s="24"/>
      <c r="C21" s="24"/>
      <c r="D21" s="28">
        <f ca="1">SUMIF(Table2[Title],Table14[[#This Row],[Title]],'Salary &amp; Fringe Calculation'!O17)</f>
        <v>0</v>
      </c>
      <c r="E21" s="26"/>
      <c r="F21" s="29">
        <f ca="1">Table14[[#This Row],[Hrly Rate]]*Table14[[#This Row],[Hrs./Client]]</f>
        <v>0</v>
      </c>
      <c r="G21" s="29">
        <f ca="1">MROUND(Table14[[#This Row],[Total]],10)</f>
        <v>0</v>
      </c>
      <c r="H21" s="2"/>
      <c r="N21" s="31" t="str">
        <f>IF('[1]Salary &amp; Fringe Calculation'!A18&gt;0,'[1]Salary &amp; Fringe Calculation'!A18," ")</f>
        <v xml:space="preserve"> </v>
      </c>
      <c r="O21" s="31" t="str">
        <f>IF('[1]Salary &amp; Fringe Calculation'!B18&gt;0,'[1]Salary &amp; Fringe Calculation'!B18," ")</f>
        <v xml:space="preserve"> </v>
      </c>
    </row>
    <row r="22" spans="1:19" x14ac:dyDescent="0.25">
      <c r="A22" s="24"/>
      <c r="B22" s="24"/>
      <c r="C22" s="24"/>
      <c r="D22" s="28">
        <f ca="1">SUMIF(Table2[Title],Table14[[#This Row],[Title]],'Salary &amp; Fringe Calculation'!O18)</f>
        <v>0</v>
      </c>
      <c r="E22" s="26"/>
      <c r="F22" s="29">
        <f ca="1">Table14[[#This Row],[Hrly Rate]]*Table14[[#This Row],[Hrs./Client]]</f>
        <v>0</v>
      </c>
      <c r="G22" s="29">
        <f ca="1">MROUND(Table14[[#This Row],[Total]],10)</f>
        <v>0</v>
      </c>
      <c r="H22" s="2"/>
      <c r="N22" s="31" t="str">
        <f>IF('[1]Salary &amp; Fringe Calculation'!A19&gt;0,'[1]Salary &amp; Fringe Calculation'!A19," ")</f>
        <v xml:space="preserve"> </v>
      </c>
      <c r="O22" s="31" t="str">
        <f>IF('[1]Salary &amp; Fringe Calculation'!B19&gt;0,'[1]Salary &amp; Fringe Calculation'!B19," ")</f>
        <v xml:space="preserve"> </v>
      </c>
    </row>
    <row r="23" spans="1:19" x14ac:dyDescent="0.25">
      <c r="A23" s="24"/>
      <c r="B23" s="24"/>
      <c r="C23" s="24"/>
      <c r="D23" s="25">
        <f ca="1">SUMIF(Table2[Title],Table14[[#This Row],[Title]],'Salary &amp; Fringe Calculation'!O19)</f>
        <v>0</v>
      </c>
      <c r="E23" s="26"/>
      <c r="F23" s="27">
        <f ca="1">Table14[[#This Row],[Hrly Rate]]*Table14[[#This Row],[Hrs./Client]]</f>
        <v>0</v>
      </c>
      <c r="G23" s="27">
        <f ca="1">MROUND(Table14[[#This Row],[Total]],10)</f>
        <v>0</v>
      </c>
      <c r="H23" s="2"/>
      <c r="N23" s="31" t="str">
        <f>IF('[1]Salary &amp; Fringe Calculation'!A20&gt;0,'[1]Salary &amp; Fringe Calculation'!A20," ")</f>
        <v xml:space="preserve"> </v>
      </c>
      <c r="O23" s="31" t="str">
        <f>IF('[1]Salary &amp; Fringe Calculation'!B20&gt;0,'[1]Salary &amp; Fringe Calculation'!B20," ")</f>
        <v xml:space="preserve"> </v>
      </c>
    </row>
    <row r="24" spans="1:19" x14ac:dyDescent="0.25">
      <c r="A24" s="24"/>
      <c r="B24" s="24"/>
      <c r="C24" s="24"/>
      <c r="D24" s="25">
        <f ca="1">SUMIF(Table2[Title],Table14[[#This Row],[Title]],'Salary &amp; Fringe Calculation'!O20)</f>
        <v>0</v>
      </c>
      <c r="E24" s="26"/>
      <c r="F24" s="27">
        <f ca="1">Table14[[#This Row],[Hrly Rate]]*Table14[[#This Row],[Hrs./Client]]</f>
        <v>0</v>
      </c>
      <c r="G24" s="27">
        <f ca="1">MROUND(Table14[[#This Row],[Total]],10)</f>
        <v>0</v>
      </c>
      <c r="H24" s="2"/>
      <c r="N24" s="31" t="str">
        <f>IF('[1]Salary &amp; Fringe Calculation'!A21&gt;0,'[1]Salary &amp; Fringe Calculation'!A21," ")</f>
        <v xml:space="preserve"> </v>
      </c>
      <c r="O24" s="31" t="str">
        <f>IF('[1]Salary &amp; Fringe Calculation'!B21&gt;0,'[1]Salary &amp; Fringe Calculation'!B21," ")</f>
        <v xml:space="preserve"> </v>
      </c>
    </row>
    <row r="25" spans="1:19" x14ac:dyDescent="0.25">
      <c r="A25" s="24"/>
      <c r="B25" s="24"/>
      <c r="C25" s="24"/>
      <c r="D25" s="25">
        <f ca="1">SUMIF(Table2[Title],Table14[[#This Row],[Title]],'Salary &amp; Fringe Calculation'!O21)</f>
        <v>0</v>
      </c>
      <c r="E25" s="26"/>
      <c r="F25" s="27">
        <f ca="1">Table14[[#This Row],[Hrly Rate]]*Table14[[#This Row],[Hrs./Client]]</f>
        <v>0</v>
      </c>
      <c r="G25" s="27">
        <f ca="1">MROUND(Table14[[#This Row],[Total]],10)</f>
        <v>0</v>
      </c>
      <c r="H25" s="2"/>
    </row>
    <row r="26" spans="1:19" x14ac:dyDescent="0.25">
      <c r="A26" s="24"/>
      <c r="B26" s="24"/>
      <c r="C26" s="24"/>
      <c r="D26" s="25">
        <f ca="1">SUMIF(Table2[Title],Table14[[#This Row],[Title]],'Salary &amp; Fringe Calculation'!O22)</f>
        <v>0</v>
      </c>
      <c r="E26" s="26"/>
      <c r="F26" s="27">
        <f ca="1">Table14[[#This Row],[Hrly Rate]]*Table14[[#This Row],[Hrs./Client]]</f>
        <v>0</v>
      </c>
      <c r="G26" s="27">
        <f ca="1">MROUND(Table14[[#This Row],[Total]],10)</f>
        <v>0</v>
      </c>
      <c r="H26" s="2"/>
    </row>
    <row r="27" spans="1:19" x14ac:dyDescent="0.25">
      <c r="A27" s="24"/>
      <c r="B27" s="24"/>
      <c r="C27" s="24"/>
      <c r="D27" s="25">
        <f ca="1">SUMIF(Table2[Title],Table14[[#This Row],[Title]],'Salary &amp; Fringe Calculation'!O23)</f>
        <v>0</v>
      </c>
      <c r="E27" s="26"/>
      <c r="F27" s="27">
        <f ca="1">Table14[[#This Row],[Hrly Rate]]*Table14[[#This Row],[Hrs./Client]]</f>
        <v>0</v>
      </c>
      <c r="G27" s="27">
        <f ca="1">MROUND(Table14[[#This Row],[Total]],10)</f>
        <v>0</v>
      </c>
      <c r="H27" s="2"/>
    </row>
    <row r="28" spans="1:19" x14ac:dyDescent="0.25">
      <c r="A28" s="24"/>
      <c r="B28" s="24"/>
      <c r="C28" s="24"/>
      <c r="D28" s="25">
        <f ca="1">SUMIF(Table2[Title],Table14[[#This Row],[Title]],'Salary &amp; Fringe Calculation'!O24)</f>
        <v>0</v>
      </c>
      <c r="E28" s="26"/>
      <c r="F28" s="27">
        <f ca="1">Table14[[#This Row],[Hrly Rate]]*Table14[[#This Row],[Hrs./Client]]</f>
        <v>0</v>
      </c>
      <c r="G28" s="27">
        <f ca="1">MROUND(Table14[[#This Row],[Total]],10)</f>
        <v>0</v>
      </c>
      <c r="H28" s="2"/>
    </row>
    <row r="29" spans="1:19" x14ac:dyDescent="0.25">
      <c r="A29" s="24"/>
      <c r="B29" s="24"/>
      <c r="C29" s="24"/>
      <c r="D29" s="28">
        <f ca="1">SUMIF(Table2[Title],Table14[[#This Row],[Title]],'Salary &amp; Fringe Calculation'!O25)</f>
        <v>0</v>
      </c>
      <c r="E29" s="26"/>
      <c r="F29" s="27">
        <f ca="1">Table14[[#This Row],[Hrly Rate]]*Table14[[#This Row],[Hrs./Client]]</f>
        <v>0</v>
      </c>
      <c r="G29" s="29">
        <f ca="1">MROUND(Table14[[#This Row],[Total]],10)</f>
        <v>0</v>
      </c>
      <c r="H29" s="2"/>
      <c r="N29" s="86"/>
    </row>
    <row r="30" spans="1:19" x14ac:dyDescent="0.25">
      <c r="A30" s="24"/>
      <c r="B30" s="24"/>
      <c r="C30" s="24"/>
      <c r="D30" s="25">
        <f ca="1">SUMIF(Table2[Title],Table14[[#This Row],[Title]],'Salary &amp; Fringe Calculation'!O26)</f>
        <v>0</v>
      </c>
      <c r="E30" s="26"/>
      <c r="F30" s="27">
        <f ca="1">Table14[[#This Row],[Hrly Rate]]*Table14[[#This Row],[Hrs./Client]]</f>
        <v>0</v>
      </c>
      <c r="G30" s="27">
        <f ca="1">MROUND(Table14[[#This Row],[Total]],10)</f>
        <v>0</v>
      </c>
      <c r="H30" s="2"/>
    </row>
    <row r="31" spans="1:19" x14ac:dyDescent="0.25">
      <c r="A31" s="24"/>
      <c r="B31" s="24"/>
      <c r="C31" s="24"/>
      <c r="D31" s="28">
        <f ca="1">SUMIF(Table2[Title],Table14[[#This Row],[Title]],'Salary &amp; Fringe Calculation'!O27)</f>
        <v>0</v>
      </c>
      <c r="E31" s="26"/>
      <c r="F31" s="29">
        <f ca="1">Table14[[#This Row],[Hrly Rate]]*Table14[[#This Row],[Hrs./Client]]</f>
        <v>0</v>
      </c>
      <c r="G31" s="29">
        <f ca="1">MROUND(Table14[[#This Row],[Total]],10)</f>
        <v>0</v>
      </c>
      <c r="H31" s="2"/>
    </row>
    <row r="32" spans="1:19" x14ac:dyDescent="0.25">
      <c r="A32" s="24"/>
      <c r="B32" s="24"/>
      <c r="C32" s="24"/>
      <c r="D32" s="28">
        <f ca="1">SUMIF(Table2[Title],Table14[[#This Row],[Title]],'Salary &amp; Fringe Calculation'!O28)</f>
        <v>0</v>
      </c>
      <c r="E32" s="26"/>
      <c r="F32" s="29">
        <f ca="1">Table14[[#This Row],[Hrly Rate]]*Table14[[#This Row],[Hrs./Client]]</f>
        <v>0</v>
      </c>
      <c r="G32" s="29">
        <f ca="1">MROUND(Table14[[#This Row],[Total]],10)</f>
        <v>0</v>
      </c>
      <c r="H32" s="2"/>
    </row>
    <row r="33" spans="1:8" x14ac:dyDescent="0.25">
      <c r="A33" s="24"/>
      <c r="B33" s="24"/>
      <c r="C33" s="24"/>
      <c r="D33" s="28">
        <f ca="1">SUMIF(Table2[Title],Table14[[#This Row],[Title]],'Salary &amp; Fringe Calculation'!O29)</f>
        <v>0</v>
      </c>
      <c r="E33" s="26"/>
      <c r="F33" s="29">
        <f ca="1">Table14[[#This Row],[Hrly Rate]]*Table14[[#This Row],[Hrs./Client]]</f>
        <v>0</v>
      </c>
      <c r="G33" s="29">
        <f ca="1">MROUND(Table14[[#This Row],[Total]],10)</f>
        <v>0</v>
      </c>
      <c r="H33" s="2"/>
    </row>
    <row r="34" spans="1:8" x14ac:dyDescent="0.25">
      <c r="A34" s="24"/>
      <c r="B34" s="24"/>
      <c r="C34" s="24"/>
      <c r="D34" s="25">
        <f ca="1">SUMIF(Table2[Title],Table14[[#This Row],[Title]],'Salary &amp; Fringe Calculation'!O30)</f>
        <v>0</v>
      </c>
      <c r="E34" s="26"/>
      <c r="F34" s="27">
        <f ca="1">Table14[[#This Row],[Hrly Rate]]*Table14[[#This Row],[Hrs./Client]]</f>
        <v>0</v>
      </c>
      <c r="G34" s="29">
        <f ca="1">MROUND(Table14[[#This Row],[Total]],10)</f>
        <v>0</v>
      </c>
      <c r="H34" s="2"/>
    </row>
    <row r="35" spans="1:8" x14ac:dyDescent="0.25">
      <c r="A35" s="24"/>
      <c r="B35" s="24"/>
      <c r="C35" s="24"/>
      <c r="D35" s="25">
        <f ca="1">SUMIF(Table2[Title],Table14[[#This Row],[Title]],'Salary &amp; Fringe Calculation'!O31)</f>
        <v>0</v>
      </c>
      <c r="E35" s="26"/>
      <c r="F35" s="27">
        <f ca="1">Table14[[#This Row],[Hrly Rate]]*Table14[[#This Row],[Hrs./Client]]</f>
        <v>0</v>
      </c>
      <c r="G35" s="29">
        <f ca="1">MROUND(Table14[[#This Row],[Total]],10)</f>
        <v>0</v>
      </c>
      <c r="H35" s="2"/>
    </row>
    <row r="36" spans="1:8" x14ac:dyDescent="0.25">
      <c r="A36" s="24"/>
      <c r="B36" s="24"/>
      <c r="C36" s="24"/>
      <c r="D36" s="28">
        <f ca="1">SUMIF(Table2[Title],Table14[[#This Row],[Title]],'Salary &amp; Fringe Calculation'!O32)</f>
        <v>0</v>
      </c>
      <c r="E36" s="26"/>
      <c r="F36" s="29">
        <f ca="1">Table14[[#This Row],[Hrly Rate]]*Table14[[#This Row],[Hrs./Client]]</f>
        <v>0</v>
      </c>
      <c r="G36" s="29">
        <f ca="1">MROUND(Table14[[#This Row],[Total]],10)</f>
        <v>0</v>
      </c>
      <c r="H36" s="2"/>
    </row>
    <row r="37" spans="1:8" x14ac:dyDescent="0.25">
      <c r="A37" s="24"/>
      <c r="B37" s="24"/>
      <c r="C37" s="24"/>
      <c r="D37" s="25">
        <f ca="1">SUMIF(Table2[Title],Table14[[#This Row],[Title]],'Salary &amp; Fringe Calculation'!O33)</f>
        <v>0</v>
      </c>
      <c r="E37" s="26"/>
      <c r="F37" s="27">
        <f ca="1">Table14[[#This Row],[Hrly Rate]]*Table14[[#This Row],[Hrs./Client]]</f>
        <v>0</v>
      </c>
      <c r="G37" s="29">
        <f ca="1">MROUND(Table14[[#This Row],[Total]],10)</f>
        <v>0</v>
      </c>
      <c r="H37" s="2"/>
    </row>
    <row r="38" spans="1:8" x14ac:dyDescent="0.25">
      <c r="A38" s="24"/>
      <c r="B38" s="24"/>
      <c r="C38" s="24"/>
      <c r="D38" s="25">
        <f ca="1">SUMIF(Table2[Title],Table14[[#This Row],[Title]],'Salary &amp; Fringe Calculation'!O34)</f>
        <v>0</v>
      </c>
      <c r="E38" s="26"/>
      <c r="F38" s="27">
        <f ca="1">Table14[[#This Row],[Hrly Rate]]*Table14[[#This Row],[Hrs./Client]]</f>
        <v>0</v>
      </c>
      <c r="G38" s="29">
        <f ca="1">MROUND(Table14[[#This Row],[Total]],10)</f>
        <v>0</v>
      </c>
      <c r="H38" s="2"/>
    </row>
    <row r="39" spans="1:8" x14ac:dyDescent="0.25">
      <c r="A39" s="24"/>
      <c r="B39" s="24"/>
      <c r="C39" s="24"/>
      <c r="D39" s="25">
        <f ca="1">SUMIF(Table2[Title],Table14[[#This Row],[Title]],'Salary &amp; Fringe Calculation'!O35)</f>
        <v>0</v>
      </c>
      <c r="E39" s="26"/>
      <c r="F39" s="27">
        <f ca="1">Table14[[#This Row],[Hrly Rate]]*Table14[[#This Row],[Hrs./Client]]</f>
        <v>0</v>
      </c>
      <c r="G39" s="29">
        <f ca="1">MROUND(Table14[[#This Row],[Total]],10)</f>
        <v>0</v>
      </c>
      <c r="H39" s="2"/>
    </row>
    <row r="40" spans="1:8" x14ac:dyDescent="0.25">
      <c r="A40" s="24"/>
      <c r="B40" s="24"/>
      <c r="C40" s="24"/>
      <c r="D40" s="28">
        <f ca="1">SUMIF(Table2[Title],Table14[[#This Row],[Title]],'Salary &amp; Fringe Calculation'!O36)</f>
        <v>0</v>
      </c>
      <c r="E40" s="26"/>
      <c r="F40" s="29">
        <f ca="1">Table14[[#This Row],[Hrly Rate]]*Table14[[#This Row],[Hrs./Client]]</f>
        <v>0</v>
      </c>
      <c r="G40" s="29">
        <f ca="1">MROUND(Table14[[#This Row],[Total]],10)</f>
        <v>0</v>
      </c>
      <c r="H40" s="2"/>
    </row>
    <row r="41" spans="1:8" x14ac:dyDescent="0.25">
      <c r="A41" s="24"/>
      <c r="B41" s="24"/>
      <c r="C41" s="24"/>
      <c r="D41" s="28">
        <f ca="1">SUMIF(Table2[Title],Table14[[#This Row],[Title]],'Salary &amp; Fringe Calculation'!O37)</f>
        <v>0</v>
      </c>
      <c r="E41" s="26"/>
      <c r="F41" s="29">
        <f ca="1">Table14[[#This Row],[Hrly Rate]]*Table14[[#This Row],[Hrs./Client]]</f>
        <v>0</v>
      </c>
      <c r="G41" s="29">
        <f ca="1">MROUND(Table14[[#This Row],[Total]],10)</f>
        <v>0</v>
      </c>
      <c r="H41" s="2"/>
    </row>
    <row r="42" spans="1:8" x14ac:dyDescent="0.25">
      <c r="A42" s="24"/>
      <c r="B42" s="24"/>
      <c r="C42" s="24"/>
      <c r="D42" s="28">
        <f ca="1">SUMIF(Table2[Title],Table14[[#This Row],[Title]],'Salary &amp; Fringe Calculation'!O38)</f>
        <v>0</v>
      </c>
      <c r="E42" s="26"/>
      <c r="F42" s="29">
        <f ca="1">Table14[[#This Row],[Hrly Rate]]*Table14[[#This Row],[Hrs./Client]]</f>
        <v>0</v>
      </c>
      <c r="G42" s="29">
        <f ca="1">MROUND(Table14[[#This Row],[Total]],10)</f>
        <v>0</v>
      </c>
      <c r="H42" s="2"/>
    </row>
    <row r="43" spans="1:8" x14ac:dyDescent="0.25">
      <c r="A43" s="24"/>
      <c r="B43" s="24"/>
      <c r="C43" s="24"/>
      <c r="D43" s="28">
        <f ca="1">SUMIF(Table2[Title],Table14[[#This Row],[Title]],'Salary &amp; Fringe Calculation'!O39)</f>
        <v>0</v>
      </c>
      <c r="E43" s="26"/>
      <c r="F43" s="29">
        <f ca="1">Table14[[#This Row],[Hrly Rate]]*Table14[[#This Row],[Hrs./Client]]</f>
        <v>0</v>
      </c>
      <c r="G43" s="29">
        <f ca="1">MROUND(Table14[[#This Row],[Total]],10)</f>
        <v>0</v>
      </c>
      <c r="H43" s="2"/>
    </row>
    <row r="44" spans="1:8" x14ac:dyDescent="0.25">
      <c r="A44" s="24"/>
      <c r="B44" s="24"/>
      <c r="C44" s="24"/>
      <c r="D44" s="25">
        <f ca="1">SUMIF(Table2[Title],Table14[[#This Row],[Title]],'Salary &amp; Fringe Calculation'!O40)</f>
        <v>0</v>
      </c>
      <c r="E44" s="26"/>
      <c r="F44" s="27">
        <f ca="1">Table14[[#This Row],[Hrly Rate]]*Table14[[#This Row],[Hrs./Client]]</f>
        <v>0</v>
      </c>
      <c r="G44" s="27">
        <f ca="1">MROUND(Table14[[#This Row],[Total]],10)</f>
        <v>0</v>
      </c>
      <c r="H44" s="2"/>
    </row>
    <row r="45" spans="1:8" x14ac:dyDescent="0.25">
      <c r="A45" s="24"/>
      <c r="B45" s="24"/>
      <c r="C45" s="24"/>
      <c r="D45" s="28">
        <f ca="1">SUMIF(Table2[Title],Table14[[#This Row],[Title]],'Salary &amp; Fringe Calculation'!O41)</f>
        <v>0</v>
      </c>
      <c r="E45" s="26"/>
      <c r="F45" s="27">
        <f ca="1">Table14[[#This Row],[Hrly Rate]]*Table14[[#This Row],[Hrs./Client]]</f>
        <v>0</v>
      </c>
      <c r="G45" s="29">
        <f ca="1">MROUND(Table14[[#This Row],[Total]],10)</f>
        <v>0</v>
      </c>
      <c r="H45" s="2"/>
    </row>
    <row r="46" spans="1:8" x14ac:dyDescent="0.25">
      <c r="A46" s="24"/>
      <c r="B46" s="24"/>
      <c r="C46" s="24"/>
      <c r="D46" s="28">
        <f ca="1">SUMIF(Table2[Title],Table14[[#This Row],[Title]],'Salary &amp; Fringe Calculation'!O42)</f>
        <v>0</v>
      </c>
      <c r="E46" s="26"/>
      <c r="F46" s="27">
        <f ca="1">Table14[[#This Row],[Hrly Rate]]*Table14[[#This Row],[Hrs./Client]]</f>
        <v>0</v>
      </c>
      <c r="G46" s="29">
        <f ca="1">MROUND(Table14[[#This Row],[Total]],10)</f>
        <v>0</v>
      </c>
      <c r="H46" s="2"/>
    </row>
    <row r="47" spans="1:8" x14ac:dyDescent="0.25">
      <c r="A47" s="24"/>
      <c r="B47" s="24"/>
      <c r="C47" s="24"/>
      <c r="D47" s="28">
        <f ca="1">SUMIF(Table2[Title],Table14[[#This Row],[Title]],'Salary &amp; Fringe Calculation'!O43)</f>
        <v>0</v>
      </c>
      <c r="E47" s="26"/>
      <c r="F47" s="27">
        <f ca="1">Table14[[#This Row],[Hrly Rate]]*Table14[[#This Row],[Hrs./Client]]</f>
        <v>0</v>
      </c>
      <c r="G47" s="29">
        <f ca="1">MROUND(Table14[[#This Row],[Total]],10)</f>
        <v>0</v>
      </c>
      <c r="H47" s="2"/>
    </row>
    <row r="48" spans="1:8" x14ac:dyDescent="0.25">
      <c r="A48" s="24"/>
      <c r="B48" s="24"/>
      <c r="C48" s="24"/>
      <c r="D48" s="28">
        <f ca="1">SUMIF(Table2[Title],Table14[[#This Row],[Title]],'Salary &amp; Fringe Calculation'!O44)</f>
        <v>0</v>
      </c>
      <c r="E48" s="26"/>
      <c r="F48" s="27">
        <f ca="1">Table14[[#This Row],[Hrly Rate]]*Table14[[#This Row],[Hrs./Client]]</f>
        <v>0</v>
      </c>
      <c r="G48" s="29">
        <f ca="1">MROUND(Table14[[#This Row],[Total]],10)</f>
        <v>0</v>
      </c>
      <c r="H48" s="2"/>
    </row>
    <row r="49" spans="1:8" x14ac:dyDescent="0.25">
      <c r="A49" s="2"/>
      <c r="B49" s="2"/>
      <c r="C49" s="2"/>
      <c r="D49" s="30"/>
      <c r="E49" s="30"/>
      <c r="F49" s="30"/>
      <c r="G49" s="30"/>
      <c r="H49" s="2"/>
    </row>
    <row r="50" spans="1:8" x14ac:dyDescent="0.25">
      <c r="H50" s="2"/>
    </row>
    <row r="51" spans="1:8" x14ac:dyDescent="0.25">
      <c r="H51" s="2"/>
    </row>
    <row r="52" spans="1:8" x14ac:dyDescent="0.25">
      <c r="H52" s="2"/>
    </row>
    <row r="53" spans="1:8" x14ac:dyDescent="0.25">
      <c r="H53" s="2"/>
    </row>
    <row r="54" spans="1:8" x14ac:dyDescent="0.25">
      <c r="H54" s="15"/>
    </row>
    <row r="55" spans="1:8" x14ac:dyDescent="0.25">
      <c r="H55" s="2"/>
    </row>
  </sheetData>
  <mergeCells count="9">
    <mergeCell ref="D6:G6"/>
    <mergeCell ref="F8:G8"/>
    <mergeCell ref="F9:G9"/>
    <mergeCell ref="F11:G11"/>
    <mergeCell ref="A2:H2"/>
    <mergeCell ref="A3:H3"/>
    <mergeCell ref="A4:H4"/>
    <mergeCell ref="B6:C6"/>
    <mergeCell ref="A7:A8"/>
  </mergeCells>
  <dataValidations count="1">
    <dataValidation type="list" allowBlank="1" showInputMessage="1" showErrorMessage="1" sqref="A14:A48">
      <formula1>$R$14:$R$16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'Salary &amp; Fringe Calculation'!$A$10:$A$21</xm:f>
          </x14:formula1>
          <xm:sqref>C14:C48</xm:sqref>
        </x14:dataValidation>
        <x14:dataValidation type="list" allowBlank="1" showInputMessage="1" showErrorMessage="1">
          <x14:formula1>
            <xm:f>Sheet1!$A$1:$A$5</xm:f>
          </x14:formula1>
          <xm:sqref>B14:B48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workbookViewId="0">
      <selection activeCell="E16" sqref="E16"/>
    </sheetView>
  </sheetViews>
  <sheetFormatPr defaultColWidth="0" defaultRowHeight="15" x14ac:dyDescent="0.25"/>
  <cols>
    <col min="1" max="1" width="3.5703125" style="31" customWidth="1"/>
    <col min="2" max="2" width="62.85546875" style="31" customWidth="1"/>
    <col min="3" max="3" width="10.28515625" style="31" customWidth="1"/>
    <col min="4" max="4" width="21.85546875" style="31" customWidth="1"/>
    <col min="5" max="5" width="31.85546875" style="31" customWidth="1"/>
    <col min="6" max="6" width="30.7109375" style="31" customWidth="1"/>
    <col min="7" max="7" width="2.5703125" style="31" customWidth="1"/>
    <col min="8" max="24" width="9.140625" style="31" customWidth="1"/>
    <col min="25" max="16384" width="9.140625" style="2" hidden="1"/>
  </cols>
  <sheetData>
    <row r="1" spans="1:43" ht="18.75" x14ac:dyDescent="0.3">
      <c r="A1" s="2"/>
      <c r="B1" s="87"/>
      <c r="C1" s="87"/>
      <c r="D1" s="2"/>
      <c r="E1" s="2"/>
      <c r="F1" s="2"/>
      <c r="G1" s="2"/>
      <c r="H1" s="2"/>
    </row>
    <row r="2" spans="1:43" ht="20.25" x14ac:dyDescent="0.3">
      <c r="A2" s="158" t="s">
        <v>0</v>
      </c>
      <c r="B2" s="158"/>
      <c r="C2" s="158"/>
      <c r="D2" s="158"/>
      <c r="E2" s="158"/>
      <c r="F2" s="158"/>
      <c r="G2" s="158"/>
      <c r="H2" s="158"/>
      <c r="J2" s="83" t="s">
        <v>21</v>
      </c>
    </row>
    <row r="3" spans="1:43" ht="15.75" customHeight="1" x14ac:dyDescent="0.25">
      <c r="A3" s="159" t="s">
        <v>127</v>
      </c>
      <c r="B3" s="159"/>
      <c r="C3" s="159"/>
      <c r="D3" s="159"/>
      <c r="E3" s="159"/>
      <c r="F3" s="159"/>
      <c r="G3" s="159"/>
      <c r="H3" s="159"/>
    </row>
    <row r="4" spans="1:43" ht="15.75" thickBot="1" x14ac:dyDescent="0.3">
      <c r="A4" s="160" t="s">
        <v>112</v>
      </c>
      <c r="B4" s="160"/>
      <c r="C4" s="160"/>
      <c r="D4" s="160"/>
      <c r="E4" s="160"/>
      <c r="F4" s="160"/>
      <c r="G4" s="160"/>
      <c r="H4" s="160"/>
      <c r="J4" s="84" t="s">
        <v>23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43" ht="19.5" thickTop="1" x14ac:dyDescent="0.3">
      <c r="A5" s="2"/>
      <c r="B5" s="87"/>
      <c r="C5" s="87"/>
      <c r="D5" s="89"/>
      <c r="E5" s="2"/>
      <c r="F5" s="2"/>
      <c r="G5" s="2"/>
      <c r="H5" s="2"/>
      <c r="J5" s="90" t="s">
        <v>97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43" s="74" customFormat="1" ht="19.5" thickBot="1" x14ac:dyDescent="0.35">
      <c r="A6" s="2"/>
      <c r="B6" s="91" t="s">
        <v>113</v>
      </c>
      <c r="C6" s="161">
        <f>D17</f>
        <v>0</v>
      </c>
      <c r="D6" s="162"/>
      <c r="E6" s="2"/>
      <c r="F6" s="2"/>
      <c r="G6" s="2"/>
      <c r="H6" s="2"/>
      <c r="I6" s="31"/>
      <c r="J6" s="92" t="s">
        <v>98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31"/>
      <c r="X6" s="3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74" customFormat="1" ht="18.75" x14ac:dyDescent="0.3">
      <c r="A7" s="2"/>
      <c r="B7" s="91" t="s">
        <v>114</v>
      </c>
      <c r="C7" s="163">
        <v>2020</v>
      </c>
      <c r="D7" s="164"/>
      <c r="E7" s="165" t="s">
        <v>115</v>
      </c>
      <c r="F7" s="166"/>
      <c r="G7" s="2"/>
      <c r="H7" s="2"/>
      <c r="I7" s="31"/>
      <c r="J7" s="85" t="s">
        <v>99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74" customFormat="1" ht="19.5" thickBot="1" x14ac:dyDescent="0.35">
      <c r="A8" s="2"/>
      <c r="B8" s="91" t="s">
        <v>116</v>
      </c>
      <c r="C8" s="154">
        <f>SUM(D8:F8)</f>
        <v>0</v>
      </c>
      <c r="D8" s="155"/>
      <c r="E8" s="93"/>
      <c r="F8" s="94"/>
      <c r="G8" s="2"/>
      <c r="H8" s="2"/>
      <c r="I8" s="31"/>
      <c r="J8" s="85" t="s">
        <v>100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74" customFormat="1" ht="18.75" x14ac:dyDescent="0.3">
      <c r="A9" s="2"/>
      <c r="B9" s="91" t="s">
        <v>117</v>
      </c>
      <c r="C9" s="156" t="e">
        <f>+C6/(C8)</f>
        <v>#DIV/0!</v>
      </c>
      <c r="D9" s="157"/>
      <c r="E9" s="2"/>
      <c r="F9" s="2"/>
      <c r="G9" s="2"/>
      <c r="H9" s="2"/>
      <c r="I9" s="31"/>
      <c r="J9" s="95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5.75" thickBot="1" x14ac:dyDescent="0.3">
      <c r="A10" s="2"/>
      <c r="B10" s="2"/>
      <c r="C10" s="2"/>
      <c r="D10" s="2"/>
      <c r="E10" s="2"/>
      <c r="F10" s="2"/>
      <c r="G10" s="2"/>
      <c r="H10" s="2"/>
    </row>
    <row r="11" spans="1:43" s="102" customFormat="1" ht="19.5" thickBot="1" x14ac:dyDescent="0.3">
      <c r="A11" s="96"/>
      <c r="B11" s="97" t="s">
        <v>118</v>
      </c>
      <c r="C11" s="98"/>
      <c r="D11" s="99" t="s">
        <v>119</v>
      </c>
      <c r="E11" s="100" t="s">
        <v>19</v>
      </c>
      <c r="F11" s="100" t="s">
        <v>20</v>
      </c>
      <c r="G11" s="96"/>
      <c r="H11" s="96"/>
      <c r="I11" s="101"/>
      <c r="J11" s="84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</row>
    <row r="12" spans="1:43" s="116" customFormat="1" x14ac:dyDescent="0.25">
      <c r="A12" s="2"/>
      <c r="B12" s="103" t="s">
        <v>120</v>
      </c>
      <c r="C12" s="104"/>
      <c r="D12" s="105">
        <f>SUM(E12:F12)</f>
        <v>0</v>
      </c>
      <c r="E12" s="106"/>
      <c r="F12" s="106"/>
      <c r="G12" s="107"/>
      <c r="H12" s="108"/>
      <c r="I12" s="109"/>
      <c r="J12" s="110"/>
      <c r="K12" s="110"/>
      <c r="L12" s="111"/>
      <c r="M12" s="86"/>
      <c r="N12" s="112"/>
      <c r="O12" s="112"/>
      <c r="P12" s="113"/>
      <c r="Q12" s="86"/>
      <c r="R12" s="86"/>
      <c r="S12" s="86"/>
      <c r="T12" s="86"/>
      <c r="U12" s="86"/>
      <c r="V12" s="114"/>
      <c r="W12" s="86"/>
      <c r="X12" s="86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"/>
      <c r="AL12" s="2"/>
      <c r="AM12" s="2"/>
      <c r="AN12" s="2"/>
      <c r="AO12" s="2"/>
      <c r="AP12" s="2"/>
      <c r="AQ12" s="2"/>
    </row>
    <row r="13" spans="1:43" s="116" customFormat="1" x14ac:dyDescent="0.25">
      <c r="A13" s="2"/>
      <c r="B13" s="103" t="s">
        <v>121</v>
      </c>
      <c r="C13" s="104"/>
      <c r="D13" s="105">
        <f>SUM(E13:F13)</f>
        <v>0</v>
      </c>
      <c r="E13" s="106"/>
      <c r="F13" s="106"/>
      <c r="G13" s="107"/>
      <c r="H13" s="108"/>
      <c r="I13" s="109"/>
      <c r="J13" s="110"/>
      <c r="K13" s="110"/>
      <c r="L13" s="111"/>
      <c r="M13" s="86"/>
      <c r="N13" s="112"/>
      <c r="O13" s="112"/>
      <c r="P13" s="117"/>
      <c r="Q13" s="86"/>
      <c r="R13" s="86"/>
      <c r="S13" s="86"/>
      <c r="T13" s="86"/>
      <c r="U13" s="86"/>
      <c r="V13" s="114"/>
      <c r="W13" s="86"/>
      <c r="X13" s="86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2"/>
      <c r="AL13" s="2"/>
      <c r="AM13" s="2"/>
      <c r="AN13" s="2"/>
      <c r="AO13" s="2"/>
      <c r="AP13" s="2"/>
      <c r="AQ13" s="2"/>
    </row>
    <row r="14" spans="1:43" s="116" customFormat="1" x14ac:dyDescent="0.25">
      <c r="A14" s="2"/>
      <c r="B14" s="103" t="s">
        <v>122</v>
      </c>
      <c r="C14" s="104"/>
      <c r="D14" s="105">
        <f>SUM(E14:F14)</f>
        <v>0</v>
      </c>
      <c r="E14" s="106"/>
      <c r="F14" s="106"/>
      <c r="G14" s="107"/>
      <c r="H14" s="108"/>
      <c r="I14" s="109"/>
      <c r="J14" s="110"/>
      <c r="K14" s="110"/>
      <c r="L14" s="111"/>
      <c r="M14" s="86"/>
      <c r="N14" s="112"/>
      <c r="O14" s="112"/>
      <c r="P14" s="113"/>
      <c r="Q14" s="86"/>
      <c r="R14" s="86"/>
      <c r="S14" s="86"/>
      <c r="T14" s="86"/>
      <c r="U14" s="86"/>
      <c r="V14" s="114"/>
      <c r="W14" s="86"/>
      <c r="X14" s="86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2"/>
      <c r="AL14" s="2"/>
      <c r="AM14" s="2"/>
      <c r="AN14" s="2"/>
      <c r="AO14" s="2"/>
      <c r="AP14" s="2"/>
      <c r="AQ14" s="2"/>
    </row>
    <row r="15" spans="1:43" s="116" customFormat="1" x14ac:dyDescent="0.25">
      <c r="A15" s="2"/>
      <c r="B15" s="103" t="s">
        <v>123</v>
      </c>
      <c r="C15" s="104"/>
      <c r="D15" s="105">
        <f>SUM(E15:F15)</f>
        <v>0</v>
      </c>
      <c r="E15" s="106"/>
      <c r="F15" s="106"/>
      <c r="G15" s="107"/>
      <c r="H15" s="108"/>
      <c r="I15" s="109"/>
      <c r="J15" s="110"/>
      <c r="K15" s="110"/>
      <c r="L15" s="111"/>
      <c r="M15" s="86"/>
      <c r="N15" s="112"/>
      <c r="O15" s="112"/>
      <c r="P15" s="118"/>
      <c r="Q15" s="86"/>
      <c r="R15" s="86"/>
      <c r="S15" s="86"/>
      <c r="T15" s="86"/>
      <c r="U15" s="86"/>
      <c r="V15" s="114"/>
      <c r="W15" s="86"/>
      <c r="X15" s="86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2"/>
      <c r="AL15" s="2"/>
      <c r="AM15" s="2"/>
      <c r="AN15" s="2"/>
      <c r="AO15" s="2"/>
      <c r="AP15" s="2"/>
      <c r="AQ15" s="2"/>
    </row>
    <row r="16" spans="1:43" s="116" customFormat="1" ht="15.75" thickBot="1" x14ac:dyDescent="0.3">
      <c r="A16" s="2"/>
      <c r="B16" s="103" t="s">
        <v>124</v>
      </c>
      <c r="C16" s="104"/>
      <c r="D16" s="105">
        <f>SUM(E16:F16)</f>
        <v>0</v>
      </c>
      <c r="E16" s="106"/>
      <c r="F16" s="106"/>
      <c r="G16" s="107"/>
      <c r="H16" s="108"/>
      <c r="I16" s="109"/>
      <c r="J16" s="110"/>
      <c r="K16" s="110"/>
      <c r="L16" s="111"/>
      <c r="M16" s="86"/>
      <c r="N16" s="112"/>
      <c r="O16" s="112"/>
      <c r="P16" s="86"/>
      <c r="Q16" s="86"/>
      <c r="R16" s="86"/>
      <c r="S16" s="86"/>
      <c r="T16" s="86"/>
      <c r="U16" s="86"/>
      <c r="V16" s="114"/>
      <c r="W16" s="86"/>
      <c r="X16" s="86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2"/>
      <c r="AL16" s="2"/>
      <c r="AM16" s="2"/>
      <c r="AN16" s="2"/>
      <c r="AO16" s="2"/>
      <c r="AP16" s="2"/>
      <c r="AQ16" s="2"/>
    </row>
    <row r="17" spans="1:43" s="126" customFormat="1" ht="21.75" thickBot="1" x14ac:dyDescent="0.4">
      <c r="A17" s="119"/>
      <c r="B17" s="120" t="s">
        <v>125</v>
      </c>
      <c r="C17" s="121"/>
      <c r="D17" s="122">
        <f>SUM(D12:D16)</f>
        <v>0</v>
      </c>
      <c r="E17" s="123">
        <f>SUM(E12:E16)</f>
        <v>0</v>
      </c>
      <c r="F17" s="123">
        <f>SUM(F12:F16)</f>
        <v>0</v>
      </c>
      <c r="G17" s="124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</row>
    <row r="18" spans="1:43" x14ac:dyDescent="0.25">
      <c r="A18" s="2"/>
      <c r="B18" s="115"/>
      <c r="C18" s="115"/>
      <c r="D18" s="2"/>
      <c r="E18" s="2"/>
      <c r="F18" s="2"/>
      <c r="G18" s="2"/>
      <c r="H18" s="2"/>
    </row>
    <row r="19" spans="1:43" x14ac:dyDescent="0.25">
      <c r="A19" s="2"/>
      <c r="B19" s="2"/>
      <c r="C19" s="2"/>
      <c r="D19" s="2"/>
      <c r="E19" s="2"/>
      <c r="F19" s="2"/>
      <c r="G19" s="2"/>
      <c r="H19" s="2"/>
    </row>
    <row r="21" spans="1:43" x14ac:dyDescent="0.25">
      <c r="D21" s="127"/>
      <c r="E21" s="128"/>
      <c r="F21" s="128"/>
    </row>
    <row r="22" spans="1:43" x14ac:dyDescent="0.25">
      <c r="E22" s="129"/>
      <c r="F22" s="129"/>
    </row>
    <row r="23" spans="1:43" x14ac:dyDescent="0.25">
      <c r="E23" s="127"/>
      <c r="F23" s="127"/>
    </row>
  </sheetData>
  <mergeCells count="8">
    <mergeCell ref="C8:D8"/>
    <mergeCell ref="C9:D9"/>
    <mergeCell ref="A2:H2"/>
    <mergeCell ref="A3:H3"/>
    <mergeCell ref="A4:H4"/>
    <mergeCell ref="C6:D6"/>
    <mergeCell ref="C7:D7"/>
    <mergeCell ref="E7:F7"/>
  </mergeCells>
  <dataValidations count="4">
    <dataValidation allowBlank="1" showInputMessage="1" showErrorMessage="1" promptTitle="Budget Amount" prompt="Input total amount requested." sqref="C6"/>
    <dataValidation allowBlank="1" showInputMessage="1" showErrorMessage="1" promptTitle="Households Served" prompt="Input proposed number of housholds to be served." sqref="C8"/>
    <dataValidation allowBlank="1" showInputMessage="1" showErrorMessage="1" promptTitle="Average Amount / Household" prompt="Input the average dollar amount per household to be served." sqref="C9"/>
    <dataValidation type="custom" allowBlank="1" showInputMessage="1" showErrorMessage="1" error="Amount entered must be greater than or equal to zero." sqref="I13:I16">
      <formula1>I13&gt;=0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109</v>
      </c>
    </row>
    <row r="4" spans="1:1" x14ac:dyDescent="0.25">
      <c r="A4" t="s">
        <v>132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Salary &amp; Fringe Calculation</vt:lpstr>
      <vt:lpstr>Fee for Service Calculation</vt:lpstr>
      <vt:lpstr>Financial &amp; Rental Asst.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2020-05-03T20:15:07Z</dcterms:created>
  <dcterms:modified xsi:type="dcterms:W3CDTF">2020-05-18T15:05:10Z</dcterms:modified>
</cp:coreProperties>
</file>